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<sst xmlns="http://schemas.openxmlformats.org/spreadsheetml/2006/main" count="511" uniqueCount="241">
  <si>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</si>
  <si>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</si>
  <si>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</si>
  <si>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</si>
  <si>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</si>
  <si>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</si>
  <si>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</si>
  <si>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</si>
  <si>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</si>
  <si>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</si>
  <si>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</si>
  <si>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</si>
  <si>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</si>
  <si>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</si>
  <si>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</si>
  <si>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</si>
  <si>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</si>
  <si>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</si>
  <si>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</si>
  <si>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</si>
  <si>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</si>
  <si>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</si>
  <si>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</si>
  <si>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</si>
  <si>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</si>
  <si>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</si>
  <si>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</si>
  <si>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</si>
  <si>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</si>
  <si>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</si>
  <si>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</si>
  <si>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</si>
  <si>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</si>
  <si>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</si>
  <si>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</si>
  <si>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</si>
  <si>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</si>
  <si>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</si>
  <si>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</si>
  <si>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</si>
  <si>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</si>
  <si>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</si>
  <si>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</si>
  <si>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</si>
  <si>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</si>
  <si>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</si>
  <si>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</si>
  <si>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</si>
  <si>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</si>
  <si>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</si>
  <si>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</si>
  <si>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</si>
  <si>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</si>
  <si>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</si>
  <si>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</si>
  <si>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</si>
  <si>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</si>
  <si>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</si>
  <si>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</si>
  <si>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</si>
  <si>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</si>
  <si>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</si>
  <si>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</si>
  <si>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</si>
  <si>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</si>
  <si>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</si>
  <si>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</si>
  <si>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</si>
  <si>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</si>
  <si>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</si>
  <si>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</si>
  <si>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</si>
  <si>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</si>
  <si>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</si>
  <si>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</si>
  <si>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</si>
  <si>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</si>
  <si>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</si>
  <si>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</si>
  <si>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</si>
  <si>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</si>
  <si>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</si>
  <si>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</si>
  <si>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</si>
  <si>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</si>
  <si>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</si>
  <si>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</si>
  <si>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</si>
  <si>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</si>
  <si>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</si>
  <si>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</si>
  <si>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</si>
  <si>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</si>
  <si>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</si>
  <si>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</si>
  <si>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</si>
  <si>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</si>
  <si>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</si>
  <si>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</si>
  <si>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</si>
  <si>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</si>
  <si>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</si>
  <si>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</si>
  <si>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</si>
  <si>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</si>
  <si>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</si>
  <si>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</si>
  <si>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</si>
  <si>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</si>
  <si>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</si>
  <si>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</si>
  <si>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</si>
  <si>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</si>
  <si>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</si>
  <si>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</si>
  <si>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</si>
  <si>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</si>
  <si>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</si>
  <si>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</si>
  <si>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</si>
  <si>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</si>
  <si>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</si>
  <si>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</si>
  <si>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</si>
  <si>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</si>
  <si>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</si>
  <si>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</si>
  <si>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</si>
  <si>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</si>
  <si>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</si>
  <si>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</si>
  <si>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</si>
  <si>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</si>
  <si>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</si>
  <si>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</si>
  <si>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</si>
  <si>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</si>
  <si>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</si>
  <si>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</si>
  <si>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</si>
  <si>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</si>
  <si>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</si>
  <si>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</si>
  <si>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</si>
  <si>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</si>
  <si>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</si>
  <si>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</si>
  <si>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</si>
  <si>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</si>
  <si>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</si>
  <si>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</si>
  <si>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</si>
  <si>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</si>
  <si>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</si>
  <si>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</si>
  <si>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</si>
  <si>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</si>
  <si>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</si>
  <si>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>Kanalizacja Mroków - II etap</t>
  </si>
  <si>
    <t>Nazwa programu inwestycyjnego</t>
  </si>
  <si>
    <t>Łączne nakłady inwestycyjne</t>
  </si>
  <si>
    <t>Razem dział 010</t>
  </si>
  <si>
    <t>Razem dział 600</t>
  </si>
  <si>
    <t>Budowa ul. Kuropatwy- Mysiadło II etap</t>
  </si>
  <si>
    <t>Razem dział 801</t>
  </si>
  <si>
    <t>Boisko i parking przy szkole w Lesznowoli</t>
  </si>
  <si>
    <t>Budowa ul. Modrzewiowej - Nowa Iwiczna</t>
  </si>
  <si>
    <t>Razem dział 750</t>
  </si>
  <si>
    <t>Wykonanie zatok i przystanków autobusowych</t>
  </si>
  <si>
    <t>Zakup gruntów dla celów oświaty w części wschodniej gminy</t>
  </si>
  <si>
    <t>Budowa ul. Mleczarskiej Nowa Iwiczna</t>
  </si>
  <si>
    <t>Budowa ul. Różanej- Nowa Iwiczna</t>
  </si>
  <si>
    <t>Rozbudowa oczyszcz. ścieków Kosów- II etap</t>
  </si>
  <si>
    <t>Wodociąg Kolonia Warszawska ul. Ułanów</t>
  </si>
  <si>
    <t>Budowa ul. Ks. Słojewskiego i ul. Rolnej- Łazy</t>
  </si>
  <si>
    <t>Budowa ul. Stokrotki - Nowa Iwiczna</t>
  </si>
  <si>
    <t>Budowa chodnika ul. Łączności - Łazy</t>
  </si>
  <si>
    <t>Budowa chodnika ul. Środkowa -                    Magdalenka II</t>
  </si>
  <si>
    <t>Budowa ul. Poziomki- Nowa Iwiczna</t>
  </si>
  <si>
    <t>Budowa ul. Zakręt Mysiadło</t>
  </si>
  <si>
    <t>Razem dział 700</t>
  </si>
  <si>
    <t>Razem dział 900</t>
  </si>
  <si>
    <t>Budowa oświetlenia ul. Różana - Nowa Iwiczna</t>
  </si>
  <si>
    <t>Budowa oświetlenia ul. Stokrotki - Nowa Iwiczna</t>
  </si>
  <si>
    <t>Budowa oświetlenia ul. Jasna - Łazy</t>
  </si>
  <si>
    <t>Budowa oświetlenia ul. Rolna - Łazy II etap</t>
  </si>
  <si>
    <t>Budowa oświetlenia ul. Przyleśna Wilcza Góra</t>
  </si>
  <si>
    <t>Budowa oświetlenia ul. Malinowa-Stefanowo</t>
  </si>
  <si>
    <r>
      <t xml:space="preserve">Program gospodarki wodno - ściekowej gminy Lesznowola </t>
    </r>
    <r>
      <rPr>
        <vertAlign val="superscript"/>
        <sz val="7"/>
        <rFont val="Arial CE"/>
        <family val="2"/>
      </rPr>
      <t>1)</t>
    </r>
  </si>
  <si>
    <t>Budowa oświetlenia ul. Ks. Słojewskiego - Magdalenka</t>
  </si>
  <si>
    <t>Projekt oświetlenia ul. Brzozowej i ul. Krótkiej  Warszawianka</t>
  </si>
  <si>
    <t>Ogrodzenie boiska szkolnego  Nowa Iwiczna</t>
  </si>
  <si>
    <t>Projekt i budowa przedszkola w Mysiadle</t>
  </si>
  <si>
    <t>Budowa oświetlenia ul. Jedności Lesznowola, Janczewice</t>
  </si>
  <si>
    <t>Budowa wodociągu i kanalizacji ul.Okrężna  Lesznowola</t>
  </si>
  <si>
    <t>Razem dział 852</t>
  </si>
  <si>
    <t>Zakup komputerów dla GOPS</t>
  </si>
  <si>
    <t>Modernizacja ul. Żytniej w Lesznowoli</t>
  </si>
  <si>
    <t>Modernizacja ul. Poprzecznej w Lesznowoli</t>
  </si>
  <si>
    <t>Zakup komputerów, kserokopiarek, projektora</t>
  </si>
  <si>
    <t xml:space="preserve">Projekt oświetlenia ul. Modrzewiowej                          Nowa Iwiczna </t>
  </si>
  <si>
    <t>Budowa ul.Wiosennej  - Nowa  Iwiczna</t>
  </si>
  <si>
    <t>Budowa ul. Zimowej - Nowa  Iwiczna</t>
  </si>
  <si>
    <t>Budowa ul. Wiejskiej w Mysiadle</t>
  </si>
  <si>
    <t>Budowa chodnika ul. Okrąg w Mysiadle</t>
  </si>
  <si>
    <t>Projekt i budowa  ul. Pięknej - Nowa Iwiczna</t>
  </si>
  <si>
    <t>Projekt chodnika ul. Nadrzeczna -  Wólka Kosowska</t>
  </si>
  <si>
    <t>Projekt wodociągu Stachowo</t>
  </si>
  <si>
    <t>Projekt oświetlenia ul. Zimowa Nowa Iwiczna</t>
  </si>
  <si>
    <t>Budowa oświetlenia ul. Syna Pułku                                                                i ul. Wiśniowej  Stara Iwiczna</t>
  </si>
  <si>
    <t>Projekt oświetlenia ul. Paprociowej                                                                                   i ul.Sosnowej - Magdalenka</t>
  </si>
  <si>
    <t>Zakup kserokopiarki , kotła warzelnego,komputera</t>
  </si>
  <si>
    <t>Wodociąg ul. Orna Nowa Wola</t>
  </si>
  <si>
    <t>Zakup sprzętu stomatologicznego</t>
  </si>
  <si>
    <t>Zakup urządzenia CPE</t>
  </si>
  <si>
    <t>Kanalizacja Kosów i Wólka Kosowska III etap -                                               zadanie II, ul. Żytnia</t>
  </si>
  <si>
    <t xml:space="preserve">Budowa budynku socjalnego  Łazy </t>
  </si>
  <si>
    <t>Budowa budynku  socjalnego Zamienie</t>
  </si>
  <si>
    <t>Budowa oświetlenia ul. Okrężnej i GRN  Lesznowola</t>
  </si>
  <si>
    <t>Spinka wodociągowa Al. Krakowska  Łazy</t>
  </si>
  <si>
    <t>Parking i drogi dojazdowe  przy Urzędz. Gminy</t>
  </si>
  <si>
    <t>Razem dział 754</t>
  </si>
  <si>
    <t>Zakup motopompy</t>
  </si>
  <si>
    <t>Lp</t>
  </si>
  <si>
    <t>Planowane</t>
  </si>
  <si>
    <t xml:space="preserve">Nakłady                 w roku 2004            </t>
  </si>
  <si>
    <t>%</t>
  </si>
  <si>
    <t>Poniesione nakłady inwestycyjne od początku realizacji inwestycji</t>
  </si>
  <si>
    <t>L.p.</t>
  </si>
  <si>
    <t>Nakładu inwestycyjne</t>
  </si>
  <si>
    <t>Z</t>
  </si>
  <si>
    <t>Zadania                             Z- zakończone                                      K - kontynuowane</t>
  </si>
  <si>
    <t>Załącznik Nr 4</t>
  </si>
  <si>
    <t>Wójta Gminy Lesznowola</t>
  </si>
  <si>
    <t>Wykonanie zadań inwestycyjnych i majątkowych  w 2004 roku</t>
  </si>
  <si>
    <t>Modernizacja ul. Postępu j i Krasickiego Nowa Wola , ul. Szkolnej i Rejonowej Mroków                                                      - wydatek majątkowy</t>
  </si>
  <si>
    <t>do  Zarządzenia  Nr 26/2005</t>
  </si>
  <si>
    <t>z dnia  11 marca 2005 r.</t>
  </si>
  <si>
    <t>Wykonanie § 6050,             § 6059, § 6060,                § 6300</t>
  </si>
  <si>
    <t>Wykonanie § 6050,             § 6059, § 6060,                           § 6300</t>
  </si>
  <si>
    <t>Wykonanie § 6050,             § 6059, § 6060,                 § 6300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</si>
</sst>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b/>
      <u val="single"/>
      <sz val="12"/>
      <name val="Arial CE"/>
      <family val="2"/>
    </font>
    <font>
      <vertAlign val="superscript"/>
      <sz val="10"/>
      <name val="Arial CE"/>
      <family val="2"/>
    </font>
    <font>
      <sz val="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0" fillId="0" borderId="50" xfId="0" applyNumberFormat="1" applyFont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3" fontId="3" fillId="4" borderId="14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6" fillId="5" borderId="53" xfId="0" applyNumberFormat="1" applyFont="1" applyFill="1" applyBorder="1" applyAlignment="1">
      <alignment vertical="center"/>
    </xf>
    <xf numFmtId="3" fontId="6" fillId="5" borderId="5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horizontal="center" vertical="center"/>
    </xf>
    <xf numFmtId="3" fontId="11" fillId="3" borderId="54" xfId="0" applyNumberFormat="1" applyFont="1" applyFill="1" applyBorder="1" applyAlignment="1">
      <alignment vertical="center"/>
    </xf>
    <xf numFmtId="3" fontId="11" fillId="3" borderId="8" xfId="0" applyNumberFormat="1" applyFont="1" applyFill="1" applyBorder="1" applyAlignment="1">
      <alignment vertical="center"/>
    </xf>
    <xf numFmtId="3" fontId="11" fillId="3" borderId="49" xfId="0" applyNumberFormat="1" applyFont="1" applyFill="1" applyBorder="1" applyAlignment="1">
      <alignment vertical="center"/>
    </xf>
    <xf numFmtId="3" fontId="11" fillId="3" borderId="49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5" borderId="5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3" fontId="11" fillId="3" borderId="49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/>
    </xf>
    <xf numFmtId="0" fontId="10" fillId="0" borderId="6" xfId="0" applyFont="1" applyBorder="1" applyAlignment="1" quotePrefix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3" borderId="56" xfId="0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3" fontId="11" fillId="3" borderId="56" xfId="0" applyNumberFormat="1" applyFont="1" applyFill="1" applyBorder="1" applyAlignment="1">
      <alignment vertical="center"/>
    </xf>
    <xf numFmtId="3" fontId="10" fillId="3" borderId="56" xfId="0" applyNumberFormat="1" applyFont="1" applyFill="1" applyBorder="1" applyAlignment="1">
      <alignment horizontal="center" vertical="center"/>
    </xf>
    <xf numFmtId="3" fontId="11" fillId="3" borderId="56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0" fillId="0" borderId="50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3" fontId="10" fillId="4" borderId="2" xfId="0" applyNumberFormat="1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70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71" xfId="0" applyNumberFormat="1" applyFont="1" applyFill="1" applyBorder="1" applyAlignment="1">
      <alignment vertical="center"/>
    </xf>
    <xf numFmtId="3" fontId="3" fillId="3" borderId="72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73" xfId="0" applyNumberFormat="1" applyFont="1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74" xfId="0" applyNumberFormat="1" applyFont="1" applyFill="1" applyBorder="1" applyAlignment="1">
      <alignment vertical="center"/>
    </xf>
    <xf numFmtId="3" fontId="3" fillId="3" borderId="7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6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3" fontId="2" fillId="3" borderId="7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9"/>
  <sheetViews>
    <sheetView showZeros="0" tabSelected="1" workbookViewId="0" topLeftCell="A66">
      <selection activeCell="E87" sqref="E87"/>
    </sheetView>
  </sheetViews>
  <sheetFormatPr defaultColWidth="9.00390625" defaultRowHeight="12.75"/>
  <cols>
    <col min="1" max="1" width="4.25390625" style="1" customWidth="1"/>
    <col min="2" max="2" width="31.625" style="1" customWidth="1"/>
    <col min="3" max="3" width="12.75390625" style="1" customWidth="1"/>
    <col min="4" max="4" width="10.25390625" style="1" customWidth="1"/>
    <col min="5" max="8" width="13.75390625" style="1" customWidth="1"/>
    <col min="9" max="16384" width="9.125" style="1" customWidth="1"/>
  </cols>
  <sheetData>
    <row r="1" ht="5.25" customHeight="1"/>
    <row r="2" spans="7:8" ht="15" customHeight="1">
      <c r="G2" s="246" t="s">
        <v>232</v>
      </c>
      <c r="H2" s="247"/>
    </row>
    <row r="3" spans="7:8" ht="6.75" customHeight="1">
      <c r="G3" s="142"/>
      <c r="H3" s="142"/>
    </row>
    <row r="4" spans="7:8" ht="12.75">
      <c r="G4" s="324" t="s">
        <v>236</v>
      </c>
      <c r="H4" s="324"/>
    </row>
    <row r="5" spans="7:8" ht="12.75">
      <c r="G5" s="324" t="s">
        <v>233</v>
      </c>
      <c r="H5" s="324"/>
    </row>
    <row r="6" spans="7:8" ht="12.75" customHeight="1">
      <c r="G6" s="324" t="s">
        <v>237</v>
      </c>
      <c r="H6" s="324"/>
    </row>
    <row r="7" ht="4.5" customHeight="1">
      <c r="G7" s="23"/>
    </row>
    <row r="8" spans="2:9" ht="20.25" customHeight="1">
      <c r="B8" s="335" t="s">
        <v>234</v>
      </c>
      <c r="C8" s="335"/>
      <c r="D8" s="335"/>
      <c r="E8" s="335"/>
      <c r="F8" s="335"/>
      <c r="G8" s="335"/>
      <c r="H8" s="335"/>
      <c r="I8" s="335"/>
    </row>
    <row r="9" spans="1:8" ht="7.5" customHeight="1">
      <c r="A9" s="244"/>
      <c r="B9" s="244"/>
      <c r="C9" s="244"/>
      <c r="D9" s="244"/>
      <c r="E9" s="244"/>
      <c r="F9" s="244"/>
      <c r="G9" s="244"/>
      <c r="H9" s="244"/>
    </row>
    <row r="10" spans="1:8" ht="12" customHeight="1">
      <c r="A10" s="308" t="s">
        <v>223</v>
      </c>
      <c r="B10" s="309" t="s">
        <v>159</v>
      </c>
      <c r="C10" s="245" t="s">
        <v>224</v>
      </c>
      <c r="D10" s="245"/>
      <c r="E10" s="312" t="s">
        <v>238</v>
      </c>
      <c r="F10" s="304" t="s">
        <v>226</v>
      </c>
      <c r="G10" s="306" t="s">
        <v>227</v>
      </c>
      <c r="H10" s="306" t="s">
        <v>231</v>
      </c>
    </row>
    <row r="11" spans="1:8" ht="3.75" customHeight="1" hidden="1">
      <c r="A11" s="308"/>
      <c r="B11" s="309"/>
      <c r="C11" s="192"/>
      <c r="D11" s="192"/>
      <c r="E11" s="325"/>
      <c r="F11" s="326"/>
      <c r="G11" s="336"/>
      <c r="H11" s="336"/>
    </row>
    <row r="12" spans="1:9" s="2" customFormat="1" ht="25.5" customHeight="1">
      <c r="A12" s="308"/>
      <c r="B12" s="309"/>
      <c r="C12" s="188" t="s">
        <v>160</v>
      </c>
      <c r="D12" s="188" t="s">
        <v>225</v>
      </c>
      <c r="E12" s="325"/>
      <c r="F12" s="326"/>
      <c r="G12" s="336"/>
      <c r="H12" s="336"/>
      <c r="I12" s="15"/>
    </row>
    <row r="13" spans="1:8" s="3" customFormat="1" ht="6.75" customHeight="1" thickBot="1">
      <c r="A13" s="169">
        <v>1</v>
      </c>
      <c r="B13" s="169">
        <v>2</v>
      </c>
      <c r="C13" s="170">
        <v>3</v>
      </c>
      <c r="D13" s="169">
        <v>4</v>
      </c>
      <c r="E13" s="171">
        <v>5</v>
      </c>
      <c r="F13" s="172">
        <v>6</v>
      </c>
      <c r="G13" s="173">
        <v>7</v>
      </c>
      <c r="H13" s="173">
        <v>8</v>
      </c>
    </row>
    <row r="14" spans="1:8" s="3" customFormat="1" ht="8.25" customHeight="1" thickTop="1">
      <c r="A14" s="149"/>
      <c r="B14" s="249" t="s">
        <v>161</v>
      </c>
      <c r="C14" s="252">
        <f>SUM(C16:C36)</f>
        <v>100374197</v>
      </c>
      <c r="D14" s="254">
        <f>SUM(D16:D36)</f>
        <v>4283778</v>
      </c>
      <c r="E14" s="254">
        <f>SUM(E16:E36)</f>
        <v>4110053</v>
      </c>
      <c r="F14" s="255">
        <f>E14/D14*100</f>
        <v>95.94458442991211</v>
      </c>
      <c r="G14" s="254">
        <f>SUM(G16:G36)</f>
        <v>4703180</v>
      </c>
      <c r="H14" s="264"/>
    </row>
    <row r="15" spans="1:8" s="3" customFormat="1" ht="12.75" customHeight="1">
      <c r="A15" s="163"/>
      <c r="B15" s="250"/>
      <c r="C15" s="253"/>
      <c r="D15" s="286"/>
      <c r="E15" s="286"/>
      <c r="F15" s="277"/>
      <c r="G15" s="286"/>
      <c r="H15" s="265"/>
    </row>
    <row r="16" spans="1:8" ht="5.25" customHeight="1">
      <c r="A16" s="276">
        <v>1</v>
      </c>
      <c r="B16" s="272" t="s">
        <v>215</v>
      </c>
      <c r="C16" s="248">
        <v>305422</v>
      </c>
      <c r="D16" s="256">
        <v>305422</v>
      </c>
      <c r="E16" s="258">
        <v>305422</v>
      </c>
      <c r="F16" s="251">
        <f>E16/D16*100</f>
        <v>100</v>
      </c>
      <c r="G16" s="239">
        <v>305422</v>
      </c>
      <c r="H16" s="268" t="s">
        <v>230</v>
      </c>
    </row>
    <row r="17" spans="1:8" ht="15" customHeight="1">
      <c r="A17" s="271"/>
      <c r="B17" s="273"/>
      <c r="C17" s="320"/>
      <c r="D17" s="322"/>
      <c r="E17" s="316"/>
      <c r="F17" s="319"/>
      <c r="G17" s="267"/>
      <c r="H17" s="238"/>
    </row>
    <row r="18" spans="1:8" ht="5.25" customHeight="1">
      <c r="A18" s="270">
        <v>2</v>
      </c>
      <c r="B18" s="272" t="s">
        <v>158</v>
      </c>
      <c r="C18" s="275">
        <v>375131</v>
      </c>
      <c r="D18" s="256">
        <v>280000</v>
      </c>
      <c r="E18" s="257">
        <v>279223</v>
      </c>
      <c r="F18" s="251">
        <f>E18/D18*100</f>
        <v>99.7225</v>
      </c>
      <c r="G18" s="266">
        <v>374355</v>
      </c>
      <c r="H18" s="268" t="s">
        <v>230</v>
      </c>
    </row>
    <row r="19" spans="1:8" ht="10.5" customHeight="1">
      <c r="A19" s="271"/>
      <c r="B19" s="273"/>
      <c r="C19" s="320"/>
      <c r="D19" s="322"/>
      <c r="E19" s="316"/>
      <c r="F19" s="319"/>
      <c r="G19" s="267"/>
      <c r="H19" s="238"/>
    </row>
    <row r="20" spans="1:8" ht="5.25" customHeight="1">
      <c r="A20" s="270">
        <v>3</v>
      </c>
      <c r="B20" s="272" t="s">
        <v>88</v>
      </c>
      <c r="C20" s="275">
        <v>3133625</v>
      </c>
      <c r="D20" s="256">
        <v>470000</v>
      </c>
      <c r="E20" s="257">
        <v>469768</v>
      </c>
      <c r="F20" s="251">
        <f>E20/D20*100</f>
        <v>99.95063829787235</v>
      </c>
      <c r="G20" s="266">
        <v>565393</v>
      </c>
      <c r="H20" s="268" t="s">
        <v>2</v>
      </c>
    </row>
    <row r="21" spans="1:8" ht="10.5" customHeight="1">
      <c r="A21" s="271"/>
      <c r="B21" s="273"/>
      <c r="C21" s="320"/>
      <c r="D21" s="322"/>
      <c r="E21" s="316"/>
      <c r="F21" s="319"/>
      <c r="G21" s="267"/>
      <c r="H21" s="238"/>
    </row>
    <row r="22" spans="1:8" ht="5.25" customHeight="1">
      <c r="A22" s="269">
        <v>4</v>
      </c>
      <c r="B22" s="274" t="s">
        <v>172</v>
      </c>
      <c r="C22" s="275">
        <v>2565400</v>
      </c>
      <c r="D22" s="256">
        <v>2565400</v>
      </c>
      <c r="E22" s="257">
        <v>2565400</v>
      </c>
      <c r="F22" s="251">
        <f>E22/D22*100</f>
        <v>100</v>
      </c>
      <c r="G22" s="338">
        <v>2565400</v>
      </c>
      <c r="H22" s="240" t="s">
        <v>230</v>
      </c>
    </row>
    <row r="23" spans="1:8" ht="10.5" customHeight="1">
      <c r="A23" s="271"/>
      <c r="B23" s="273"/>
      <c r="C23" s="320"/>
      <c r="D23" s="322"/>
      <c r="E23" s="316"/>
      <c r="F23" s="319"/>
      <c r="G23" s="339"/>
      <c r="H23" s="271"/>
    </row>
    <row r="24" spans="1:8" ht="5.25" customHeight="1">
      <c r="A24" s="269">
        <v>5</v>
      </c>
      <c r="B24" s="274" t="s">
        <v>173</v>
      </c>
      <c r="C24" s="275">
        <v>91903</v>
      </c>
      <c r="D24" s="256">
        <v>90523</v>
      </c>
      <c r="E24" s="257">
        <v>90523</v>
      </c>
      <c r="F24" s="251">
        <f>E24/D24*100</f>
        <v>100</v>
      </c>
      <c r="G24" s="266">
        <v>91903</v>
      </c>
      <c r="H24" s="241" t="s">
        <v>230</v>
      </c>
    </row>
    <row r="25" spans="1:8" ht="10.5" customHeight="1">
      <c r="A25" s="270"/>
      <c r="B25" s="272"/>
      <c r="C25" s="248"/>
      <c r="D25" s="322"/>
      <c r="E25" s="258"/>
      <c r="F25" s="319"/>
      <c r="G25" s="239"/>
      <c r="H25" s="242"/>
    </row>
    <row r="26" spans="1:8" ht="5.25" customHeight="1">
      <c r="A26" s="314">
        <v>6</v>
      </c>
      <c r="B26" s="315" t="s">
        <v>29</v>
      </c>
      <c r="C26" s="323">
        <v>2427465</v>
      </c>
      <c r="D26" s="323">
        <v>142000</v>
      </c>
      <c r="E26" s="282">
        <v>141998</v>
      </c>
      <c r="F26" s="251">
        <f>E26/D26*100</f>
        <v>99.99859154929578</v>
      </c>
      <c r="G26" s="266">
        <v>319465</v>
      </c>
      <c r="H26" s="268" t="s">
        <v>2</v>
      </c>
    </row>
    <row r="27" spans="1:8" ht="10.5" customHeight="1">
      <c r="A27" s="314"/>
      <c r="B27" s="315"/>
      <c r="C27" s="323"/>
      <c r="D27" s="323"/>
      <c r="E27" s="282"/>
      <c r="F27" s="319"/>
      <c r="G27" s="267"/>
      <c r="H27" s="238"/>
    </row>
    <row r="28" spans="1:8" ht="5.25" customHeight="1">
      <c r="A28" s="314">
        <v>7</v>
      </c>
      <c r="B28" s="315" t="s">
        <v>31</v>
      </c>
      <c r="C28" s="323">
        <v>3005294</v>
      </c>
      <c r="D28" s="323">
        <v>5406</v>
      </c>
      <c r="E28" s="282">
        <v>5406</v>
      </c>
      <c r="F28" s="251">
        <f>E28/D28*100</f>
        <v>100</v>
      </c>
      <c r="G28" s="266">
        <v>113804</v>
      </c>
      <c r="H28" s="268" t="s">
        <v>2</v>
      </c>
    </row>
    <row r="29" spans="1:8" ht="10.5" customHeight="1">
      <c r="A29" s="314"/>
      <c r="B29" s="315"/>
      <c r="C29" s="323"/>
      <c r="D29" s="323"/>
      <c r="E29" s="282"/>
      <c r="F29" s="319"/>
      <c r="G29" s="267"/>
      <c r="H29" s="238"/>
    </row>
    <row r="30" spans="1:8" ht="8.25" customHeight="1">
      <c r="A30" s="314">
        <v>8</v>
      </c>
      <c r="B30" s="315" t="s">
        <v>188</v>
      </c>
      <c r="C30" s="323">
        <v>87787271</v>
      </c>
      <c r="D30" s="323">
        <v>300141</v>
      </c>
      <c r="E30" s="282">
        <v>158465</v>
      </c>
      <c r="F30" s="251">
        <f>E30/D30*100</f>
        <v>52.79685214615797</v>
      </c>
      <c r="G30" s="278">
        <v>273590</v>
      </c>
      <c r="H30" s="279" t="s">
        <v>2</v>
      </c>
    </row>
    <row r="31" spans="1:8" ht="9" customHeight="1">
      <c r="A31" s="314"/>
      <c r="B31" s="315"/>
      <c r="C31" s="323"/>
      <c r="D31" s="323"/>
      <c r="E31" s="282"/>
      <c r="F31" s="319"/>
      <c r="G31" s="278"/>
      <c r="H31" s="243"/>
    </row>
    <row r="32" spans="1:8" ht="8.25" customHeight="1">
      <c r="A32" s="269">
        <v>9</v>
      </c>
      <c r="B32" s="274" t="s">
        <v>194</v>
      </c>
      <c r="C32" s="256">
        <v>231586</v>
      </c>
      <c r="D32" s="256">
        <v>71586</v>
      </c>
      <c r="E32" s="333">
        <v>41186</v>
      </c>
      <c r="F32" s="318">
        <f>E32/D32*100</f>
        <v>57.53359595451625</v>
      </c>
      <c r="G32" s="266">
        <v>41186</v>
      </c>
      <c r="H32" s="241" t="s">
        <v>2</v>
      </c>
    </row>
    <row r="33" spans="1:8" ht="12.75" customHeight="1">
      <c r="A33" s="271"/>
      <c r="B33" s="273"/>
      <c r="C33" s="322"/>
      <c r="D33" s="322"/>
      <c r="E33" s="334"/>
      <c r="F33" s="319"/>
      <c r="G33" s="267"/>
      <c r="H33" s="337"/>
    </row>
    <row r="34" spans="1:8" ht="15" customHeight="1">
      <c r="A34" s="151">
        <v>10</v>
      </c>
      <c r="B34" s="152" t="s">
        <v>219</v>
      </c>
      <c r="C34" s="157">
        <v>185000</v>
      </c>
      <c r="D34" s="157">
        <v>27200</v>
      </c>
      <c r="E34" s="158">
        <v>26920</v>
      </c>
      <c r="F34" s="211">
        <f>E34/D34*100</f>
        <v>98.97058823529412</v>
      </c>
      <c r="G34" s="156">
        <v>26920</v>
      </c>
      <c r="H34" s="203" t="s">
        <v>2</v>
      </c>
    </row>
    <row r="35" spans="1:8" ht="15" customHeight="1">
      <c r="A35" s="151">
        <v>11</v>
      </c>
      <c r="B35" s="152" t="s">
        <v>207</v>
      </c>
      <c r="C35" s="157">
        <v>6100</v>
      </c>
      <c r="D35" s="157">
        <v>6100</v>
      </c>
      <c r="E35" s="158">
        <v>6100</v>
      </c>
      <c r="F35" s="211">
        <f>E35/D35*100</f>
        <v>100</v>
      </c>
      <c r="G35" s="156">
        <v>6100</v>
      </c>
      <c r="H35" s="203" t="s">
        <v>2</v>
      </c>
    </row>
    <row r="36" spans="1:8" ht="15" customHeight="1">
      <c r="A36" s="159">
        <v>12</v>
      </c>
      <c r="B36" s="180" t="s">
        <v>212</v>
      </c>
      <c r="C36" s="179">
        <v>260000</v>
      </c>
      <c r="D36" s="166">
        <v>20000</v>
      </c>
      <c r="E36" s="181">
        <v>19642</v>
      </c>
      <c r="F36" s="211">
        <f>E36/D36*100</f>
        <v>98.21</v>
      </c>
      <c r="G36" s="174">
        <v>19642</v>
      </c>
      <c r="H36" s="202" t="s">
        <v>2</v>
      </c>
    </row>
    <row r="37" spans="1:8" s="3" customFormat="1" ht="8.25" customHeight="1">
      <c r="A37" s="72"/>
      <c r="B37" s="331" t="s">
        <v>162</v>
      </c>
      <c r="C37" s="327">
        <f>SUM(C39:C49,C55:C69)</f>
        <v>6002182</v>
      </c>
      <c r="D37" s="285">
        <f>SUM(D39:D49,D55:D69)</f>
        <v>2584194</v>
      </c>
      <c r="E37" s="328">
        <f>SUM(E39:E49,E55:E69)</f>
        <v>2576076</v>
      </c>
      <c r="F37" s="287">
        <f>E37/D37*100</f>
        <v>99.6858594981646</v>
      </c>
      <c r="G37" s="328">
        <f>SUM(G39:G49,G55:G69)</f>
        <v>3360066</v>
      </c>
      <c r="H37" s="204"/>
    </row>
    <row r="38" spans="1:8" s="3" customFormat="1" ht="16.5" customHeight="1">
      <c r="A38" s="79"/>
      <c r="B38" s="332"/>
      <c r="C38" s="253"/>
      <c r="D38" s="286"/>
      <c r="E38" s="329"/>
      <c r="F38" s="277"/>
      <c r="G38" s="329"/>
      <c r="H38" s="205"/>
    </row>
    <row r="39" spans="1:8" s="3" customFormat="1" ht="9" customHeight="1">
      <c r="A39" s="314">
        <v>13</v>
      </c>
      <c r="B39" s="315" t="s">
        <v>235</v>
      </c>
      <c r="C39" s="321">
        <v>297500</v>
      </c>
      <c r="D39" s="323">
        <v>297500</v>
      </c>
      <c r="E39" s="317">
        <v>297500</v>
      </c>
      <c r="F39" s="318">
        <f aca="true" t="shared" si="0" ref="F39:F45">E39/D39*100</f>
        <v>100</v>
      </c>
      <c r="G39" s="278">
        <v>297500</v>
      </c>
      <c r="H39" s="279" t="s">
        <v>230</v>
      </c>
    </row>
    <row r="40" spans="1:8" s="3" customFormat="1" ht="21" customHeight="1">
      <c r="A40" s="314"/>
      <c r="B40" s="315"/>
      <c r="C40" s="321"/>
      <c r="D40" s="323"/>
      <c r="E40" s="317"/>
      <c r="F40" s="319"/>
      <c r="G40" s="278"/>
      <c r="H40" s="279"/>
    </row>
    <row r="41" spans="1:8" s="3" customFormat="1" ht="4.5" customHeight="1">
      <c r="A41" s="314">
        <v>14</v>
      </c>
      <c r="B41" s="315" t="s">
        <v>37</v>
      </c>
      <c r="C41" s="321">
        <v>246307</v>
      </c>
      <c r="D41" s="323">
        <v>241157</v>
      </c>
      <c r="E41" s="317">
        <v>240479</v>
      </c>
      <c r="F41" s="318">
        <f t="shared" si="0"/>
        <v>99.718855351493</v>
      </c>
      <c r="G41" s="278">
        <v>245629</v>
      </c>
      <c r="H41" s="279" t="s">
        <v>230</v>
      </c>
    </row>
    <row r="42" spans="1:8" s="3" customFormat="1" ht="9.75" customHeight="1">
      <c r="A42" s="314"/>
      <c r="B42" s="315"/>
      <c r="C42" s="321"/>
      <c r="D42" s="323"/>
      <c r="E42" s="317"/>
      <c r="F42" s="319"/>
      <c r="G42" s="278"/>
      <c r="H42" s="279"/>
    </row>
    <row r="43" spans="1:8" s="3" customFormat="1" ht="6" customHeight="1">
      <c r="A43" s="314">
        <v>15</v>
      </c>
      <c r="B43" s="315" t="s">
        <v>170</v>
      </c>
      <c r="C43" s="320">
        <v>1222703</v>
      </c>
      <c r="D43" s="322">
        <v>29430</v>
      </c>
      <c r="E43" s="316">
        <v>29430</v>
      </c>
      <c r="F43" s="318">
        <f t="shared" si="0"/>
        <v>100</v>
      </c>
      <c r="G43" s="278">
        <v>44663</v>
      </c>
      <c r="H43" s="279" t="s">
        <v>2</v>
      </c>
    </row>
    <row r="44" spans="1:8" s="3" customFormat="1" ht="9" customHeight="1">
      <c r="A44" s="314"/>
      <c r="B44" s="315"/>
      <c r="C44" s="321"/>
      <c r="D44" s="323"/>
      <c r="E44" s="317"/>
      <c r="F44" s="319"/>
      <c r="G44" s="278"/>
      <c r="H44" s="279"/>
    </row>
    <row r="45" spans="1:8" s="3" customFormat="1" ht="6" customHeight="1">
      <c r="A45" s="314">
        <v>16</v>
      </c>
      <c r="B45" s="315" t="s">
        <v>66</v>
      </c>
      <c r="C45" s="321">
        <v>984534</v>
      </c>
      <c r="D45" s="323">
        <v>382739</v>
      </c>
      <c r="E45" s="317">
        <v>382738</v>
      </c>
      <c r="F45" s="318">
        <f t="shared" si="0"/>
        <v>99.99973872534547</v>
      </c>
      <c r="G45" s="278">
        <v>984534</v>
      </c>
      <c r="H45" s="279" t="s">
        <v>230</v>
      </c>
    </row>
    <row r="46" spans="1:8" s="3" customFormat="1" ht="9" customHeight="1">
      <c r="A46" s="314"/>
      <c r="B46" s="315"/>
      <c r="C46" s="321"/>
      <c r="D46" s="323"/>
      <c r="E46" s="317"/>
      <c r="F46" s="319"/>
      <c r="G46" s="278"/>
      <c r="H46" s="279"/>
    </row>
    <row r="47" spans="1:8" s="3" customFormat="1" ht="15" customHeight="1">
      <c r="A47" s="151">
        <v>17</v>
      </c>
      <c r="B47" s="152" t="s">
        <v>163</v>
      </c>
      <c r="C47" s="153">
        <v>299980</v>
      </c>
      <c r="D47" s="157">
        <v>289000</v>
      </c>
      <c r="E47" s="167">
        <v>289000</v>
      </c>
      <c r="F47" s="211">
        <f>E47/D47*100</f>
        <v>100</v>
      </c>
      <c r="G47" s="154">
        <v>299980</v>
      </c>
      <c r="H47" s="206" t="s">
        <v>230</v>
      </c>
    </row>
    <row r="48" spans="1:8" s="3" customFormat="1" ht="15" customHeight="1">
      <c r="A48" s="151">
        <v>18</v>
      </c>
      <c r="B48" s="152" t="s">
        <v>166</v>
      </c>
      <c r="C48" s="153">
        <v>128532</v>
      </c>
      <c r="D48" s="157">
        <v>128532</v>
      </c>
      <c r="E48" s="167">
        <v>128531</v>
      </c>
      <c r="F48" s="211">
        <f>E48/D48*100</f>
        <v>99.99922198363053</v>
      </c>
      <c r="G48" s="156">
        <v>128532</v>
      </c>
      <c r="H48" s="199" t="s">
        <v>230</v>
      </c>
    </row>
    <row r="49" spans="1:8" s="3" customFormat="1" ht="17.25" customHeight="1">
      <c r="A49" s="151">
        <v>19</v>
      </c>
      <c r="B49" s="152" t="s">
        <v>171</v>
      </c>
      <c r="C49" s="153">
        <v>472074</v>
      </c>
      <c r="D49" s="157">
        <v>12254</v>
      </c>
      <c r="E49" s="167">
        <v>10730</v>
      </c>
      <c r="F49" s="288">
        <f>E49/D49*100</f>
        <v>87.5632446548066</v>
      </c>
      <c r="G49" s="156">
        <v>10730</v>
      </c>
      <c r="H49" s="199" t="s">
        <v>2</v>
      </c>
    </row>
    <row r="50" spans="1:8" s="3" customFormat="1" ht="13.5" customHeight="1">
      <c r="A50" s="227"/>
      <c r="B50" s="223"/>
      <c r="C50" s="228"/>
      <c r="D50" s="228"/>
      <c r="E50" s="189"/>
      <c r="F50" s="190"/>
      <c r="G50" s="191"/>
      <c r="H50" s="191"/>
    </row>
    <row r="51" spans="1:8" s="3" customFormat="1" ht="13.5" customHeight="1">
      <c r="A51" s="229"/>
      <c r="B51" s="224"/>
      <c r="C51" s="230"/>
      <c r="D51" s="230"/>
      <c r="E51" s="231"/>
      <c r="F51" s="221"/>
      <c r="G51" s="232"/>
      <c r="H51" s="232"/>
    </row>
    <row r="52" spans="1:8" s="3" customFormat="1" ht="13.5" customHeight="1">
      <c r="A52" s="308" t="s">
        <v>228</v>
      </c>
      <c r="B52" s="309" t="s">
        <v>159</v>
      </c>
      <c r="C52" s="310" t="s">
        <v>224</v>
      </c>
      <c r="D52" s="311"/>
      <c r="E52" s="312" t="s">
        <v>239</v>
      </c>
      <c r="F52" s="304" t="s">
        <v>226</v>
      </c>
      <c r="G52" s="306" t="s">
        <v>227</v>
      </c>
      <c r="H52" s="306" t="s">
        <v>231</v>
      </c>
    </row>
    <row r="53" spans="1:8" s="3" customFormat="1" ht="23.25" customHeight="1">
      <c r="A53" s="308"/>
      <c r="B53" s="309"/>
      <c r="C53" s="188" t="s">
        <v>229</v>
      </c>
      <c r="D53" s="188" t="s">
        <v>225</v>
      </c>
      <c r="E53" s="313"/>
      <c r="F53" s="305"/>
      <c r="G53" s="307"/>
      <c r="H53" s="307"/>
    </row>
    <row r="54" spans="1:8" s="3" customFormat="1" ht="7.5" customHeight="1" thickBot="1">
      <c r="A54" s="193">
        <v>1</v>
      </c>
      <c r="B54" s="193">
        <v>2</v>
      </c>
      <c r="C54" s="194">
        <v>3</v>
      </c>
      <c r="D54" s="297">
        <v>4</v>
      </c>
      <c r="E54" s="195">
        <v>5</v>
      </c>
      <c r="F54" s="196">
        <v>6</v>
      </c>
      <c r="G54" s="197">
        <v>7</v>
      </c>
      <c r="H54" s="197">
        <v>8</v>
      </c>
    </row>
    <row r="55" spans="1:8" s="3" customFormat="1" ht="17.25" customHeight="1" thickTop="1">
      <c r="A55" s="151">
        <v>20</v>
      </c>
      <c r="B55" s="152" t="s">
        <v>168</v>
      </c>
      <c r="C55" s="157">
        <v>848124</v>
      </c>
      <c r="D55" s="161">
        <v>134069</v>
      </c>
      <c r="E55" s="158">
        <v>134068</v>
      </c>
      <c r="F55" s="288">
        <f>E55/D55*100</f>
        <v>99.99925411541818</v>
      </c>
      <c r="G55" s="156">
        <v>183122</v>
      </c>
      <c r="H55" s="199" t="s">
        <v>2</v>
      </c>
    </row>
    <row r="56" spans="1:8" ht="17.25" customHeight="1">
      <c r="A56" s="151">
        <v>21</v>
      </c>
      <c r="B56" s="152" t="s">
        <v>174</v>
      </c>
      <c r="C56" s="157">
        <v>49628</v>
      </c>
      <c r="D56" s="157">
        <v>20130</v>
      </c>
      <c r="E56" s="158">
        <v>20130</v>
      </c>
      <c r="F56" s="288">
        <f aca="true" t="shared" si="1" ref="F56:F114">E56/D56*100</f>
        <v>100</v>
      </c>
      <c r="G56" s="156">
        <v>34758</v>
      </c>
      <c r="H56" s="199" t="s">
        <v>2</v>
      </c>
    </row>
    <row r="57" spans="1:8" ht="17.25" customHeight="1">
      <c r="A57" s="151">
        <v>22</v>
      </c>
      <c r="B57" s="152" t="s">
        <v>205</v>
      </c>
      <c r="C57" s="157">
        <v>85000</v>
      </c>
      <c r="D57" s="157">
        <v>66137</v>
      </c>
      <c r="E57" s="158">
        <v>66137</v>
      </c>
      <c r="F57" s="288">
        <f t="shared" si="1"/>
        <v>100</v>
      </c>
      <c r="G57" s="156">
        <v>66136</v>
      </c>
      <c r="H57" s="199" t="s">
        <v>2</v>
      </c>
    </row>
    <row r="58" spans="1:8" ht="18" customHeight="1">
      <c r="A58" s="151">
        <v>23</v>
      </c>
      <c r="B58" s="152" t="s">
        <v>175</v>
      </c>
      <c r="C58" s="157">
        <v>297659</v>
      </c>
      <c r="D58" s="157">
        <v>2000</v>
      </c>
      <c r="E58" s="158">
        <v>2000</v>
      </c>
      <c r="F58" s="288">
        <f t="shared" si="1"/>
        <v>100</v>
      </c>
      <c r="G58" s="156">
        <v>79254</v>
      </c>
      <c r="H58" s="199" t="s">
        <v>2</v>
      </c>
    </row>
    <row r="59" spans="1:8" ht="16.5" customHeight="1">
      <c r="A59" s="151">
        <v>24</v>
      </c>
      <c r="B59" s="152" t="s">
        <v>176</v>
      </c>
      <c r="C59" s="157">
        <v>180579</v>
      </c>
      <c r="D59" s="157">
        <v>170684</v>
      </c>
      <c r="E59" s="158">
        <v>170684</v>
      </c>
      <c r="F59" s="288">
        <f t="shared" si="1"/>
        <v>100</v>
      </c>
      <c r="G59" s="156">
        <v>180579</v>
      </c>
      <c r="H59" s="199" t="s">
        <v>230</v>
      </c>
    </row>
    <row r="60" spans="1:8" ht="20.25" customHeight="1">
      <c r="A60" s="151">
        <v>25</v>
      </c>
      <c r="B60" s="152" t="s">
        <v>177</v>
      </c>
      <c r="C60" s="157">
        <v>25659</v>
      </c>
      <c r="D60" s="157">
        <v>25659</v>
      </c>
      <c r="E60" s="158">
        <v>25659</v>
      </c>
      <c r="F60" s="288">
        <f t="shared" si="1"/>
        <v>100</v>
      </c>
      <c r="G60" s="156">
        <v>25659</v>
      </c>
      <c r="H60" s="199" t="s">
        <v>230</v>
      </c>
    </row>
    <row r="61" spans="1:8" ht="16.5" customHeight="1">
      <c r="A61" s="151">
        <v>26</v>
      </c>
      <c r="B61" s="152" t="s">
        <v>178</v>
      </c>
      <c r="C61" s="157">
        <v>94371</v>
      </c>
      <c r="D61" s="157">
        <v>94371</v>
      </c>
      <c r="E61" s="158">
        <v>94371</v>
      </c>
      <c r="F61" s="288">
        <f t="shared" si="1"/>
        <v>100</v>
      </c>
      <c r="G61" s="156">
        <v>94371</v>
      </c>
      <c r="H61" s="199" t="s">
        <v>230</v>
      </c>
    </row>
    <row r="62" spans="1:8" ht="16.5" customHeight="1">
      <c r="A62" s="151">
        <v>27</v>
      </c>
      <c r="B62" s="152" t="s">
        <v>201</v>
      </c>
      <c r="C62" s="157">
        <v>149967</v>
      </c>
      <c r="D62" s="157">
        <v>149967</v>
      </c>
      <c r="E62" s="158">
        <v>149967</v>
      </c>
      <c r="F62" s="288">
        <f t="shared" si="1"/>
        <v>100</v>
      </c>
      <c r="G62" s="156">
        <v>149967</v>
      </c>
      <c r="H62" s="199" t="s">
        <v>230</v>
      </c>
    </row>
    <row r="63" spans="1:8" ht="16.5" customHeight="1">
      <c r="A63" s="151">
        <v>28</v>
      </c>
      <c r="B63" s="152" t="s">
        <v>202</v>
      </c>
      <c r="C63" s="157">
        <v>150000</v>
      </c>
      <c r="D63" s="157">
        <v>150000</v>
      </c>
      <c r="E63" s="158">
        <v>150000</v>
      </c>
      <c r="F63" s="288">
        <f t="shared" si="1"/>
        <v>100</v>
      </c>
      <c r="G63" s="156">
        <v>150000</v>
      </c>
      <c r="H63" s="199" t="s">
        <v>230</v>
      </c>
    </row>
    <row r="64" spans="1:8" ht="16.5" customHeight="1">
      <c r="A64" s="151">
        <v>29</v>
      </c>
      <c r="B64" s="152" t="s">
        <v>179</v>
      </c>
      <c r="C64" s="157">
        <v>80000</v>
      </c>
      <c r="D64" s="157">
        <v>1000</v>
      </c>
      <c r="E64" s="158">
        <v>1000</v>
      </c>
      <c r="F64" s="288">
        <f t="shared" si="1"/>
        <v>100</v>
      </c>
      <c r="G64" s="156">
        <v>1000</v>
      </c>
      <c r="H64" s="199" t="s">
        <v>2</v>
      </c>
    </row>
    <row r="65" spans="1:8" ht="16.5" customHeight="1">
      <c r="A65" s="159">
        <v>30</v>
      </c>
      <c r="B65" s="152" t="s">
        <v>197</v>
      </c>
      <c r="C65" s="157">
        <v>219296</v>
      </c>
      <c r="D65" s="166">
        <v>219296</v>
      </c>
      <c r="E65" s="158">
        <v>219296</v>
      </c>
      <c r="F65" s="288">
        <f t="shared" si="1"/>
        <v>100</v>
      </c>
      <c r="G65" s="156">
        <v>219296</v>
      </c>
      <c r="H65" s="200" t="s">
        <v>230</v>
      </c>
    </row>
    <row r="66" spans="1:8" ht="15.75" customHeight="1">
      <c r="A66" s="159">
        <v>31</v>
      </c>
      <c r="B66" s="152" t="s">
        <v>198</v>
      </c>
      <c r="C66" s="157">
        <v>125822</v>
      </c>
      <c r="D66" s="166">
        <v>125822</v>
      </c>
      <c r="E66" s="158">
        <v>125822</v>
      </c>
      <c r="F66" s="288">
        <f t="shared" si="1"/>
        <v>100</v>
      </c>
      <c r="G66" s="156">
        <v>125822</v>
      </c>
      <c r="H66" s="200" t="s">
        <v>230</v>
      </c>
    </row>
    <row r="67" spans="1:8" ht="16.5" customHeight="1">
      <c r="A67" s="159">
        <v>32</v>
      </c>
      <c r="B67" s="152" t="s">
        <v>203</v>
      </c>
      <c r="C67" s="157">
        <v>8540</v>
      </c>
      <c r="D67" s="166">
        <v>8540</v>
      </c>
      <c r="E67" s="158">
        <v>8540</v>
      </c>
      <c r="F67" s="288">
        <f t="shared" si="1"/>
        <v>100</v>
      </c>
      <c r="G67" s="156">
        <v>8540</v>
      </c>
      <c r="H67" s="200" t="s">
        <v>230</v>
      </c>
    </row>
    <row r="68" spans="1:8" ht="15" customHeight="1">
      <c r="A68" s="159">
        <v>33</v>
      </c>
      <c r="B68" s="152" t="s">
        <v>204</v>
      </c>
      <c r="C68" s="157">
        <v>26147</v>
      </c>
      <c r="D68" s="166">
        <v>26147</v>
      </c>
      <c r="E68" s="158">
        <v>20234</v>
      </c>
      <c r="F68" s="288">
        <f t="shared" si="1"/>
        <v>77.38555092362412</v>
      </c>
      <c r="G68" s="156">
        <v>20234</v>
      </c>
      <c r="H68" s="200" t="s">
        <v>2</v>
      </c>
    </row>
    <row r="69" spans="1:8" ht="15" customHeight="1">
      <c r="A69" s="159">
        <v>34</v>
      </c>
      <c r="B69" s="152" t="s">
        <v>206</v>
      </c>
      <c r="C69" s="157">
        <v>9760</v>
      </c>
      <c r="D69" s="166">
        <v>9760</v>
      </c>
      <c r="E69" s="158">
        <v>9760</v>
      </c>
      <c r="F69" s="288">
        <f t="shared" si="1"/>
        <v>100</v>
      </c>
      <c r="G69" s="156">
        <v>9760</v>
      </c>
      <c r="H69" s="200" t="s">
        <v>2</v>
      </c>
    </row>
    <row r="70" spans="1:8" ht="10.5" customHeight="1">
      <c r="A70" s="291"/>
      <c r="B70" s="330" t="s">
        <v>180</v>
      </c>
      <c r="C70" s="281">
        <f>SUM(C72:C73)</f>
        <v>7344297</v>
      </c>
      <c r="D70" s="285">
        <f>D73+D72</f>
        <v>39035</v>
      </c>
      <c r="E70" s="281">
        <f>SUM(E72:E73)</f>
        <v>39034</v>
      </c>
      <c r="F70" s="289">
        <f t="shared" si="1"/>
        <v>99.99743819649034</v>
      </c>
      <c r="G70" s="281">
        <f>SUM(G72:G73)</f>
        <v>94296</v>
      </c>
      <c r="H70" s="280">
        <f>SUM(H72:H73)</f>
        <v>0</v>
      </c>
    </row>
    <row r="71" spans="1:8" ht="10.5" customHeight="1">
      <c r="A71" s="292"/>
      <c r="B71" s="330"/>
      <c r="C71" s="281"/>
      <c r="D71" s="286"/>
      <c r="E71" s="281"/>
      <c r="F71" s="290"/>
      <c r="G71" s="281"/>
      <c r="H71" s="280"/>
    </row>
    <row r="72" spans="1:8" ht="18" customHeight="1">
      <c r="A72" s="151">
        <v>35</v>
      </c>
      <c r="B72" s="152" t="s">
        <v>216</v>
      </c>
      <c r="C72" s="166">
        <v>3665043</v>
      </c>
      <c r="D72" s="166">
        <v>38229</v>
      </c>
      <c r="E72" s="185">
        <v>38229</v>
      </c>
      <c r="F72" s="288">
        <f t="shared" si="1"/>
        <v>100</v>
      </c>
      <c r="G72" s="174">
        <v>65043</v>
      </c>
      <c r="H72" s="200" t="s">
        <v>2</v>
      </c>
    </row>
    <row r="73" spans="1:8" ht="18" customHeight="1">
      <c r="A73" s="151">
        <v>36</v>
      </c>
      <c r="B73" s="152" t="s">
        <v>217</v>
      </c>
      <c r="C73" s="166">
        <v>3679254</v>
      </c>
      <c r="D73" s="166">
        <v>806</v>
      </c>
      <c r="E73" s="185">
        <v>805</v>
      </c>
      <c r="F73" s="288">
        <f t="shared" si="1"/>
        <v>99.87593052109182</v>
      </c>
      <c r="G73" s="174">
        <v>29253</v>
      </c>
      <c r="H73" s="200" t="s">
        <v>2</v>
      </c>
    </row>
    <row r="74" spans="1:8" ht="21" customHeight="1">
      <c r="A74" s="175"/>
      <c r="B74" s="177" t="s">
        <v>167</v>
      </c>
      <c r="C74" s="176">
        <f>C77+C76+C75</f>
        <v>548380</v>
      </c>
      <c r="D74" s="176">
        <f>D77+D76+D75</f>
        <v>168380</v>
      </c>
      <c r="E74" s="176">
        <f>SUM(E75:E77)</f>
        <v>145160</v>
      </c>
      <c r="F74" s="293">
        <f t="shared" si="1"/>
        <v>86.20976362988479</v>
      </c>
      <c r="G74" s="176">
        <f>G75+G77</f>
        <v>145160</v>
      </c>
      <c r="H74" s="204"/>
    </row>
    <row r="75" spans="1:8" ht="18" customHeight="1">
      <c r="A75" s="208">
        <v>37</v>
      </c>
      <c r="B75" s="183" t="s">
        <v>214</v>
      </c>
      <c r="C75" s="155">
        <v>35380</v>
      </c>
      <c r="D75" s="155">
        <v>35380</v>
      </c>
      <c r="E75" s="155">
        <v>35380</v>
      </c>
      <c r="F75" s="288">
        <f t="shared" si="1"/>
        <v>100</v>
      </c>
      <c r="G75" s="155">
        <v>35380</v>
      </c>
      <c r="H75" s="210" t="s">
        <v>230</v>
      </c>
    </row>
    <row r="76" spans="1:8" ht="18" customHeight="1">
      <c r="A76" s="208">
        <v>38</v>
      </c>
      <c r="B76" s="183" t="s">
        <v>220</v>
      </c>
      <c r="C76" s="155">
        <v>402000</v>
      </c>
      <c r="D76" s="155">
        <v>22000</v>
      </c>
      <c r="E76" s="155"/>
      <c r="F76" s="288">
        <f t="shared" si="1"/>
        <v>0</v>
      </c>
      <c r="G76" s="184"/>
      <c r="H76" s="210"/>
    </row>
    <row r="77" spans="1:8" ht="18" customHeight="1">
      <c r="A77" s="151">
        <v>39</v>
      </c>
      <c r="B77" s="152" t="s">
        <v>199</v>
      </c>
      <c r="C77" s="157">
        <v>111000</v>
      </c>
      <c r="D77" s="157">
        <v>111000</v>
      </c>
      <c r="E77" s="158">
        <v>109780</v>
      </c>
      <c r="F77" s="288">
        <f t="shared" si="1"/>
        <v>98.90090090090091</v>
      </c>
      <c r="G77" s="156">
        <v>109780</v>
      </c>
      <c r="H77" s="199" t="s">
        <v>230</v>
      </c>
    </row>
    <row r="78" spans="1:8" ht="21" customHeight="1">
      <c r="A78" s="209"/>
      <c r="B78" s="177" t="s">
        <v>221</v>
      </c>
      <c r="C78" s="176">
        <f>C79</f>
        <v>4027</v>
      </c>
      <c r="D78" s="176">
        <f>D79</f>
        <v>4027</v>
      </c>
      <c r="E78" s="176">
        <f>E79</f>
        <v>4027</v>
      </c>
      <c r="F78" s="293">
        <f t="shared" si="1"/>
        <v>100</v>
      </c>
      <c r="G78" s="176">
        <f>G79</f>
        <v>4027</v>
      </c>
      <c r="H78" s="204"/>
    </row>
    <row r="79" spans="1:8" ht="18" customHeight="1">
      <c r="A79" s="208">
        <v>40</v>
      </c>
      <c r="B79" s="183" t="s">
        <v>222</v>
      </c>
      <c r="C79" s="155">
        <v>4027</v>
      </c>
      <c r="D79" s="155">
        <v>4027</v>
      </c>
      <c r="E79" s="155">
        <v>4027</v>
      </c>
      <c r="F79" s="288">
        <f t="shared" si="1"/>
        <v>100</v>
      </c>
      <c r="G79" s="184">
        <v>4027</v>
      </c>
      <c r="H79" s="210" t="s">
        <v>230</v>
      </c>
    </row>
    <row r="80" spans="1:8" ht="18" customHeight="1">
      <c r="A80" s="212"/>
      <c r="B80" s="213"/>
      <c r="C80" s="190"/>
      <c r="D80" s="190"/>
      <c r="E80" s="190"/>
      <c r="F80" s="294"/>
      <c r="G80" s="214"/>
      <c r="H80" s="214"/>
    </row>
    <row r="81" spans="1:8" ht="18" customHeight="1">
      <c r="A81" s="215"/>
      <c r="B81" s="216"/>
      <c r="C81" s="217"/>
      <c r="D81" s="217"/>
      <c r="E81" s="217"/>
      <c r="F81" s="295"/>
      <c r="G81" s="218"/>
      <c r="H81" s="218"/>
    </row>
    <row r="82" spans="1:8" ht="18" customHeight="1">
      <c r="A82" s="219"/>
      <c r="B82" s="220"/>
      <c r="C82" s="221"/>
      <c r="D82" s="221"/>
      <c r="E82" s="221"/>
      <c r="F82" s="296"/>
      <c r="G82" s="222"/>
      <c r="H82" s="222"/>
    </row>
    <row r="83" spans="1:8" ht="13.5" customHeight="1">
      <c r="A83" s="308" t="s">
        <v>228</v>
      </c>
      <c r="B83" s="309" t="s">
        <v>159</v>
      </c>
      <c r="C83" s="310" t="s">
        <v>224</v>
      </c>
      <c r="D83" s="311"/>
      <c r="E83" s="312" t="s">
        <v>240</v>
      </c>
      <c r="F83" s="304" t="s">
        <v>226</v>
      </c>
      <c r="G83" s="306" t="s">
        <v>227</v>
      </c>
      <c r="H83" s="306" t="s">
        <v>231</v>
      </c>
    </row>
    <row r="84" spans="1:8" ht="27" customHeight="1">
      <c r="A84" s="308"/>
      <c r="B84" s="309"/>
      <c r="C84" s="188" t="s">
        <v>229</v>
      </c>
      <c r="D84" s="188" t="s">
        <v>225</v>
      </c>
      <c r="E84" s="313"/>
      <c r="F84" s="305"/>
      <c r="G84" s="307"/>
      <c r="H84" s="307"/>
    </row>
    <row r="85" spans="1:8" ht="7.5" customHeight="1" thickBot="1">
      <c r="A85" s="303">
        <v>1</v>
      </c>
      <c r="B85" s="236">
        <v>2</v>
      </c>
      <c r="C85" s="236">
        <v>3</v>
      </c>
      <c r="D85" s="236">
        <v>4</v>
      </c>
      <c r="E85" s="234">
        <v>5</v>
      </c>
      <c r="F85" s="235">
        <v>6</v>
      </c>
      <c r="G85" s="237">
        <v>7</v>
      </c>
      <c r="H85" s="237">
        <v>8</v>
      </c>
    </row>
    <row r="86" spans="1:8" ht="18" customHeight="1" thickTop="1">
      <c r="A86" s="298"/>
      <c r="B86" s="299" t="s">
        <v>164</v>
      </c>
      <c r="C86" s="300">
        <f>SUM(C87:C89,C90:C94)</f>
        <v>29431632</v>
      </c>
      <c r="D86" s="300">
        <f>SUM(D87:D89,D90:D94)</f>
        <v>4714015</v>
      </c>
      <c r="E86" s="300">
        <f>SUM(E87:E94)</f>
        <v>4711875</v>
      </c>
      <c r="F86" s="301">
        <f t="shared" si="1"/>
        <v>99.95460345374379</v>
      </c>
      <c r="G86" s="300">
        <f>SUM(G87:G94)</f>
        <v>18929491</v>
      </c>
      <c r="H86" s="302"/>
    </row>
    <row r="87" spans="1:8" ht="15" customHeight="1">
      <c r="A87" s="162">
        <v>41</v>
      </c>
      <c r="B87" s="160" t="s">
        <v>20</v>
      </c>
      <c r="C87" s="161">
        <v>14024838</v>
      </c>
      <c r="D87" s="178">
        <v>3026508</v>
      </c>
      <c r="E87" s="164">
        <v>3026508</v>
      </c>
      <c r="F87" s="288">
        <f t="shared" si="1"/>
        <v>100</v>
      </c>
      <c r="G87" s="198">
        <v>14024837</v>
      </c>
      <c r="H87" s="210" t="s">
        <v>230</v>
      </c>
    </row>
    <row r="88" spans="1:8" ht="15" customHeight="1">
      <c r="A88" s="151">
        <v>42</v>
      </c>
      <c r="B88" s="152" t="s">
        <v>53</v>
      </c>
      <c r="C88" s="157">
        <v>4635516</v>
      </c>
      <c r="D88" s="166">
        <v>1597153</v>
      </c>
      <c r="E88" s="158">
        <v>1597153</v>
      </c>
      <c r="F88" s="288">
        <f t="shared" si="1"/>
        <v>100</v>
      </c>
      <c r="G88" s="156">
        <v>4635516</v>
      </c>
      <c r="H88" s="210" t="s">
        <v>230</v>
      </c>
    </row>
    <row r="89" spans="1:8" ht="15" customHeight="1">
      <c r="A89" s="151">
        <v>43</v>
      </c>
      <c r="B89" s="152" t="s">
        <v>165</v>
      </c>
      <c r="C89" s="157">
        <v>3097659</v>
      </c>
      <c r="D89" s="157">
        <v>19142</v>
      </c>
      <c r="E89" s="158">
        <v>19142</v>
      </c>
      <c r="F89" s="288">
        <f t="shared" si="1"/>
        <v>100</v>
      </c>
      <c r="G89" s="156">
        <v>97659</v>
      </c>
      <c r="H89" s="199" t="s">
        <v>2</v>
      </c>
    </row>
    <row r="90" spans="1:8" ht="18.75" customHeight="1">
      <c r="A90" s="151">
        <v>44</v>
      </c>
      <c r="B90" s="152" t="s">
        <v>169</v>
      </c>
      <c r="C90" s="157">
        <v>2007320</v>
      </c>
      <c r="D90" s="157">
        <v>7320</v>
      </c>
      <c r="E90" s="158">
        <v>7320</v>
      </c>
      <c r="F90" s="288">
        <f t="shared" si="1"/>
        <v>100</v>
      </c>
      <c r="G90" s="156">
        <v>7320</v>
      </c>
      <c r="H90" s="199" t="s">
        <v>2</v>
      </c>
    </row>
    <row r="91" spans="1:8" ht="13.5" customHeight="1">
      <c r="A91" s="151">
        <v>45</v>
      </c>
      <c r="B91" s="152" t="s">
        <v>191</v>
      </c>
      <c r="C91" s="157">
        <v>31672</v>
      </c>
      <c r="D91" s="157">
        <v>31672</v>
      </c>
      <c r="E91" s="158">
        <v>31672</v>
      </c>
      <c r="F91" s="288">
        <f t="shared" si="1"/>
        <v>100</v>
      </c>
      <c r="G91" s="156">
        <v>31672</v>
      </c>
      <c r="H91" s="199" t="s">
        <v>230</v>
      </c>
    </row>
    <row r="92" spans="1:8" ht="13.5" customHeight="1">
      <c r="A92" s="162">
        <v>46</v>
      </c>
      <c r="B92" s="152" t="s">
        <v>211</v>
      </c>
      <c r="C92" s="157">
        <v>18400</v>
      </c>
      <c r="D92" s="161">
        <v>18400</v>
      </c>
      <c r="E92" s="158">
        <v>16260</v>
      </c>
      <c r="F92" s="288">
        <f t="shared" si="1"/>
        <v>88.3695652173913</v>
      </c>
      <c r="G92" s="156">
        <v>16260</v>
      </c>
      <c r="H92" s="199" t="s">
        <v>230</v>
      </c>
    </row>
    <row r="93" spans="1:8" ht="13.5" customHeight="1">
      <c r="A93" s="207">
        <v>47</v>
      </c>
      <c r="B93" s="182" t="s">
        <v>213</v>
      </c>
      <c r="C93" s="165">
        <v>8000</v>
      </c>
      <c r="D93" s="165">
        <v>8000</v>
      </c>
      <c r="E93" s="233">
        <v>8000</v>
      </c>
      <c r="F93" s="288">
        <f t="shared" si="1"/>
        <v>100</v>
      </c>
      <c r="G93" s="165">
        <v>8000</v>
      </c>
      <c r="H93" s="211" t="s">
        <v>230</v>
      </c>
    </row>
    <row r="94" spans="1:8" ht="14.25" customHeight="1">
      <c r="A94" s="151">
        <v>48</v>
      </c>
      <c r="B94" s="152" t="s">
        <v>192</v>
      </c>
      <c r="C94" s="157">
        <v>5608227</v>
      </c>
      <c r="D94" s="157">
        <v>5820</v>
      </c>
      <c r="E94" s="158">
        <v>5820</v>
      </c>
      <c r="F94" s="288">
        <f t="shared" si="1"/>
        <v>100</v>
      </c>
      <c r="G94" s="156">
        <v>108227</v>
      </c>
      <c r="H94" s="199" t="s">
        <v>2</v>
      </c>
    </row>
    <row r="95" spans="1:8" ht="6.75" customHeight="1">
      <c r="A95" s="291"/>
      <c r="B95" s="283" t="s">
        <v>195</v>
      </c>
      <c r="C95" s="285">
        <f>C97</f>
        <v>12300</v>
      </c>
      <c r="D95" s="285">
        <f>D97</f>
        <v>12300</v>
      </c>
      <c r="E95" s="285">
        <f>E97</f>
        <v>12300</v>
      </c>
      <c r="F95" s="289">
        <f t="shared" si="1"/>
        <v>100</v>
      </c>
      <c r="G95" s="285">
        <f>G97</f>
        <v>12300</v>
      </c>
      <c r="H95" s="287"/>
    </row>
    <row r="96" spans="1:8" ht="9.75" customHeight="1">
      <c r="A96" s="292"/>
      <c r="B96" s="284"/>
      <c r="C96" s="286"/>
      <c r="D96" s="286"/>
      <c r="E96" s="286"/>
      <c r="F96" s="290"/>
      <c r="G96" s="286"/>
      <c r="H96" s="277"/>
    </row>
    <row r="97" spans="1:8" ht="14.25" customHeight="1">
      <c r="A97" s="207">
        <v>49</v>
      </c>
      <c r="B97" s="168" t="s">
        <v>196</v>
      </c>
      <c r="C97" s="165">
        <v>12300</v>
      </c>
      <c r="D97" s="165">
        <v>12300</v>
      </c>
      <c r="E97" s="165">
        <v>12300</v>
      </c>
      <c r="F97" s="288">
        <f t="shared" si="1"/>
        <v>100</v>
      </c>
      <c r="G97" s="165">
        <v>12300</v>
      </c>
      <c r="H97" s="211" t="s">
        <v>230</v>
      </c>
    </row>
    <row r="98" spans="1:8" ht="9.75" customHeight="1">
      <c r="A98" s="175"/>
      <c r="B98" s="283" t="s">
        <v>181</v>
      </c>
      <c r="C98" s="285">
        <f>SUM(C100:C113)</f>
        <v>951143</v>
      </c>
      <c r="D98" s="285">
        <f>SUM(D100:D113)</f>
        <v>390587</v>
      </c>
      <c r="E98" s="285">
        <f>SUM(E100:E113)</f>
        <v>390547</v>
      </c>
      <c r="F98" s="289">
        <f t="shared" si="1"/>
        <v>99.98975900375588</v>
      </c>
      <c r="G98" s="285">
        <f>SUM(G100:G113)</f>
        <v>494871</v>
      </c>
      <c r="H98" s="287"/>
    </row>
    <row r="99" spans="1:8" ht="5.25" customHeight="1">
      <c r="A99" s="163"/>
      <c r="B99" s="284"/>
      <c r="C99" s="286"/>
      <c r="D99" s="286"/>
      <c r="E99" s="286"/>
      <c r="F99" s="290"/>
      <c r="G99" s="286"/>
      <c r="H99" s="277"/>
    </row>
    <row r="100" spans="1:8" ht="14.25" customHeight="1">
      <c r="A100" s="162">
        <v>50</v>
      </c>
      <c r="B100" s="160" t="s">
        <v>182</v>
      </c>
      <c r="C100" s="161">
        <v>54242</v>
      </c>
      <c r="D100" s="161">
        <v>48282</v>
      </c>
      <c r="E100" s="164">
        <v>48282</v>
      </c>
      <c r="F100" s="288">
        <f t="shared" si="1"/>
        <v>100</v>
      </c>
      <c r="G100" s="198">
        <v>54242</v>
      </c>
      <c r="H100" s="201" t="s">
        <v>230</v>
      </c>
    </row>
    <row r="101" spans="1:8" ht="14.25" customHeight="1">
      <c r="A101" s="151">
        <v>51</v>
      </c>
      <c r="B101" s="152" t="s">
        <v>183</v>
      </c>
      <c r="C101" s="157">
        <v>47815</v>
      </c>
      <c r="D101" s="157">
        <v>41821</v>
      </c>
      <c r="E101" s="158">
        <v>41821</v>
      </c>
      <c r="F101" s="288">
        <f t="shared" si="1"/>
        <v>100</v>
      </c>
      <c r="G101" s="156">
        <v>47815</v>
      </c>
      <c r="H101" s="199" t="s">
        <v>230</v>
      </c>
    </row>
    <row r="102" spans="1:8" ht="15.75" customHeight="1">
      <c r="A102" s="151">
        <v>52</v>
      </c>
      <c r="B102" s="152" t="s">
        <v>189</v>
      </c>
      <c r="C102" s="157">
        <v>65628</v>
      </c>
      <c r="D102" s="157">
        <v>54049</v>
      </c>
      <c r="E102" s="158">
        <v>54049</v>
      </c>
      <c r="F102" s="288">
        <f t="shared" si="1"/>
        <v>100</v>
      </c>
      <c r="G102" s="156">
        <v>65628</v>
      </c>
      <c r="H102" s="199" t="s">
        <v>230</v>
      </c>
    </row>
    <row r="103" spans="1:8" ht="15" customHeight="1">
      <c r="A103" s="151">
        <v>53</v>
      </c>
      <c r="B103" s="152" t="s">
        <v>184</v>
      </c>
      <c r="C103" s="157">
        <v>68490</v>
      </c>
      <c r="D103" s="157">
        <v>60000</v>
      </c>
      <c r="E103" s="158">
        <v>59991</v>
      </c>
      <c r="F103" s="288">
        <f t="shared" si="1"/>
        <v>99.985</v>
      </c>
      <c r="G103" s="156">
        <v>68481</v>
      </c>
      <c r="H103" s="199" t="s">
        <v>230</v>
      </c>
    </row>
    <row r="104" spans="1:8" ht="15" customHeight="1">
      <c r="A104" s="151">
        <v>54</v>
      </c>
      <c r="B104" s="152" t="s">
        <v>185</v>
      </c>
      <c r="C104" s="157">
        <v>122301</v>
      </c>
      <c r="D104" s="157">
        <v>50000</v>
      </c>
      <c r="E104" s="158">
        <v>49970</v>
      </c>
      <c r="F104" s="288">
        <f t="shared" si="1"/>
        <v>99.94</v>
      </c>
      <c r="G104" s="156">
        <v>122271</v>
      </c>
      <c r="H104" s="199" t="s">
        <v>230</v>
      </c>
    </row>
    <row r="105" spans="1:8" ht="15" customHeight="1">
      <c r="A105" s="151">
        <v>55</v>
      </c>
      <c r="B105" s="152" t="s">
        <v>186</v>
      </c>
      <c r="C105" s="157">
        <v>207624</v>
      </c>
      <c r="D105" s="157">
        <v>10000</v>
      </c>
      <c r="E105" s="158">
        <v>10000</v>
      </c>
      <c r="F105" s="288">
        <f t="shared" si="1"/>
        <v>100</v>
      </c>
      <c r="G105" s="156">
        <v>10000</v>
      </c>
      <c r="H105" s="199" t="s">
        <v>230</v>
      </c>
    </row>
    <row r="106" spans="1:8" ht="15" customHeight="1">
      <c r="A106" s="151">
        <v>56</v>
      </c>
      <c r="B106" s="152" t="s">
        <v>187</v>
      </c>
      <c r="C106" s="157">
        <v>29270</v>
      </c>
      <c r="D106" s="157">
        <v>25000</v>
      </c>
      <c r="E106" s="158">
        <v>25000</v>
      </c>
      <c r="F106" s="288">
        <f t="shared" si="1"/>
        <v>100</v>
      </c>
      <c r="G106" s="156">
        <v>25000</v>
      </c>
      <c r="H106" s="199" t="s">
        <v>230</v>
      </c>
    </row>
    <row r="107" spans="1:8" ht="19.5" customHeight="1">
      <c r="A107" s="151">
        <v>57</v>
      </c>
      <c r="B107" s="152" t="s">
        <v>193</v>
      </c>
      <c r="C107" s="157">
        <v>188732</v>
      </c>
      <c r="D107" s="157">
        <v>3904</v>
      </c>
      <c r="E107" s="158">
        <v>3904</v>
      </c>
      <c r="F107" s="288">
        <f t="shared" si="1"/>
        <v>100</v>
      </c>
      <c r="G107" s="156">
        <v>3904</v>
      </c>
      <c r="H107" s="199" t="s">
        <v>230</v>
      </c>
    </row>
    <row r="108" spans="1:8" ht="19.5" customHeight="1">
      <c r="A108" s="151">
        <v>58</v>
      </c>
      <c r="B108" s="152" t="s">
        <v>209</v>
      </c>
      <c r="C108" s="157">
        <v>62201</v>
      </c>
      <c r="D108" s="157">
        <v>62201</v>
      </c>
      <c r="E108" s="158">
        <v>62201</v>
      </c>
      <c r="F108" s="288">
        <f t="shared" si="1"/>
        <v>100</v>
      </c>
      <c r="G108" s="156">
        <v>62201</v>
      </c>
      <c r="H108" s="199" t="s">
        <v>230</v>
      </c>
    </row>
    <row r="109" spans="1:8" ht="14.25" customHeight="1">
      <c r="A109" s="151">
        <v>59</v>
      </c>
      <c r="B109" s="152" t="s">
        <v>218</v>
      </c>
      <c r="C109" s="157">
        <v>75000</v>
      </c>
      <c r="D109" s="157">
        <v>5490</v>
      </c>
      <c r="E109" s="158">
        <v>5490</v>
      </c>
      <c r="F109" s="288">
        <f t="shared" si="1"/>
        <v>100</v>
      </c>
      <c r="G109" s="156">
        <v>5490</v>
      </c>
      <c r="H109" s="199" t="s">
        <v>2</v>
      </c>
    </row>
    <row r="110" spans="1:8" ht="21" customHeight="1">
      <c r="A110" s="151">
        <v>60</v>
      </c>
      <c r="B110" s="152" t="s">
        <v>210</v>
      </c>
      <c r="C110" s="157">
        <v>10293</v>
      </c>
      <c r="D110" s="157">
        <v>10293</v>
      </c>
      <c r="E110" s="158">
        <v>10293</v>
      </c>
      <c r="F110" s="288">
        <f t="shared" si="1"/>
        <v>100</v>
      </c>
      <c r="G110" s="156">
        <v>10293</v>
      </c>
      <c r="H110" s="199" t="s">
        <v>230</v>
      </c>
    </row>
    <row r="111" spans="1:8" ht="18" customHeight="1">
      <c r="A111" s="151">
        <v>61</v>
      </c>
      <c r="B111" s="152" t="s">
        <v>190</v>
      </c>
      <c r="C111" s="157">
        <v>11047</v>
      </c>
      <c r="D111" s="157">
        <v>11047</v>
      </c>
      <c r="E111" s="158">
        <v>11046</v>
      </c>
      <c r="F111" s="288">
        <f t="shared" si="1"/>
        <v>99.99094776862498</v>
      </c>
      <c r="G111" s="156">
        <v>11046</v>
      </c>
      <c r="H111" s="199" t="s">
        <v>230</v>
      </c>
    </row>
    <row r="112" spans="1:8" ht="17.25" customHeight="1">
      <c r="A112" s="151">
        <v>62</v>
      </c>
      <c r="B112" s="152" t="s">
        <v>200</v>
      </c>
      <c r="C112" s="157">
        <v>5000</v>
      </c>
      <c r="D112" s="166">
        <v>5000</v>
      </c>
      <c r="E112" s="158">
        <v>5000</v>
      </c>
      <c r="F112" s="288">
        <f t="shared" si="1"/>
        <v>100</v>
      </c>
      <c r="G112" s="156">
        <v>5000</v>
      </c>
      <c r="H112" s="199" t="s">
        <v>230</v>
      </c>
    </row>
    <row r="113" spans="1:8" ht="14.25" customHeight="1" thickBot="1">
      <c r="A113" s="159">
        <v>63</v>
      </c>
      <c r="B113" s="180" t="s">
        <v>208</v>
      </c>
      <c r="C113" s="166">
        <v>3500</v>
      </c>
      <c r="D113" s="166">
        <v>3500</v>
      </c>
      <c r="E113" s="185">
        <v>3500</v>
      </c>
      <c r="F113" s="211">
        <f t="shared" si="1"/>
        <v>100</v>
      </c>
      <c r="G113" s="174">
        <v>3500</v>
      </c>
      <c r="H113" s="200" t="s">
        <v>230</v>
      </c>
    </row>
    <row r="114" spans="1:8" ht="19.5" customHeight="1" thickBot="1" thickTop="1">
      <c r="A114" s="261"/>
      <c r="B114" s="261"/>
      <c r="C114" s="225">
        <f>C98+C95+C86+C74+C37+C14+C70+C78</f>
        <v>144668158</v>
      </c>
      <c r="D114" s="225">
        <f>D98+D86+D74+D37+D14+D70+D95+D78</f>
        <v>12196316</v>
      </c>
      <c r="E114" s="225">
        <f>E98+E95+E86+E74+E70+E37+E14+E78</f>
        <v>11989072</v>
      </c>
      <c r="F114" s="226">
        <f t="shared" si="1"/>
        <v>98.30076557544098</v>
      </c>
      <c r="G114" s="225">
        <f>G98+G95+G86+G78+G74+G70+G37+G14</f>
        <v>27743391</v>
      </c>
      <c r="H114" s="226">
        <f>H95+H86+H14</f>
        <v>0</v>
      </c>
    </row>
    <row r="115" spans="1:8" s="43" customFormat="1" ht="12" customHeight="1" thickTop="1">
      <c r="A115" s="263"/>
      <c r="B115" s="263"/>
      <c r="C115" s="263"/>
      <c r="D115" s="263"/>
      <c r="E115" s="263"/>
      <c r="F115" s="263"/>
      <c r="G115" s="263"/>
      <c r="H115" s="40"/>
    </row>
    <row r="116" s="16" customFormat="1" ht="6.75" customHeight="1"/>
    <row r="117" spans="1:8" s="16" customFormat="1" ht="9.75" customHeight="1">
      <c r="A117" s="260"/>
      <c r="B117" s="260"/>
      <c r="C117" s="260"/>
      <c r="D117" s="260"/>
      <c r="E117" s="260"/>
      <c r="F117" s="260"/>
      <c r="G117" s="260"/>
      <c r="H117" s="260"/>
    </row>
    <row r="118" spans="1:8" s="16" customFormat="1" ht="12.75" customHeight="1">
      <c r="A118" s="262"/>
      <c r="B118" s="262"/>
      <c r="C118" s="262"/>
      <c r="D118" s="262"/>
      <c r="E118" s="262"/>
      <c r="F118" s="262"/>
      <c r="G118" s="262"/>
      <c r="H118" s="262"/>
    </row>
    <row r="119" spans="1:8" s="16" customFormat="1" ht="11.25" customHeight="1">
      <c r="A119" s="262"/>
      <c r="B119" s="262"/>
      <c r="C119" s="262"/>
      <c r="D119" s="262"/>
      <c r="E119" s="262"/>
      <c r="F119" s="262"/>
      <c r="G119" s="262"/>
      <c r="H119" s="262"/>
    </row>
    <row r="120" spans="1:8" s="16" customFormat="1" ht="12.75" customHeight="1">
      <c r="A120" s="262"/>
      <c r="B120" s="262"/>
      <c r="C120" s="262"/>
      <c r="D120" s="262"/>
      <c r="E120" s="262"/>
      <c r="F120" s="262"/>
      <c r="G120" s="262"/>
      <c r="H120" s="262"/>
    </row>
    <row r="121" spans="1:8" s="16" customFormat="1" ht="12.75" customHeight="1">
      <c r="A121" s="262"/>
      <c r="B121" s="262"/>
      <c r="C121" s="262"/>
      <c r="D121" s="262"/>
      <c r="E121" s="262"/>
      <c r="F121" s="262"/>
      <c r="G121" s="262"/>
      <c r="H121" s="262"/>
    </row>
    <row r="122" spans="1:7" ht="11.25">
      <c r="A122" s="150"/>
      <c r="B122" s="150"/>
      <c r="F122" s="187"/>
      <c r="G122" s="187"/>
    </row>
    <row r="123" spans="1:2" ht="11.25">
      <c r="A123" s="259"/>
      <c r="B123" s="259"/>
    </row>
    <row r="124" spans="1:8" ht="12.75" customHeight="1">
      <c r="A124" s="260"/>
      <c r="B124" s="260"/>
      <c r="C124" s="260"/>
      <c r="D124" s="260"/>
      <c r="E124" s="260"/>
      <c r="F124" s="260"/>
      <c r="G124" s="260"/>
      <c r="H124" s="260"/>
    </row>
    <row r="125" spans="1:8" ht="12.75" customHeight="1">
      <c r="A125" s="262"/>
      <c r="B125" s="262"/>
      <c r="C125" s="262"/>
      <c r="D125" s="262"/>
      <c r="E125" s="262"/>
      <c r="F125" s="262"/>
      <c r="G125" s="262"/>
      <c r="H125" s="262"/>
    </row>
    <row r="126" spans="1:8" ht="9" customHeight="1">
      <c r="A126" s="262"/>
      <c r="B126" s="262"/>
      <c r="C126" s="262"/>
      <c r="D126" s="262"/>
      <c r="E126" s="262"/>
      <c r="F126" s="262"/>
      <c r="G126" s="262"/>
      <c r="H126" s="262"/>
    </row>
    <row r="127" spans="1:8" ht="9.75" customHeight="1">
      <c r="A127" s="259"/>
      <c r="B127" s="259"/>
      <c r="C127" s="259"/>
      <c r="D127" s="259"/>
      <c r="E127" s="259"/>
      <c r="F127" s="259"/>
      <c r="G127" s="259"/>
      <c r="H127" s="259"/>
    </row>
    <row r="128" spans="1:8" ht="9.75" customHeight="1">
      <c r="A128" s="259"/>
      <c r="B128" s="259"/>
      <c r="C128" s="259"/>
      <c r="D128" s="259"/>
      <c r="E128" s="259"/>
      <c r="F128" s="259"/>
      <c r="G128" s="259"/>
      <c r="H128" s="259"/>
    </row>
    <row r="129" ht="12.75">
      <c r="G129" s="186">
        <f>F114+G114+H114</f>
        <v>27743489.300765574</v>
      </c>
    </row>
  </sheetData>
  <mergeCells count="177">
    <mergeCell ref="B8:I8"/>
    <mergeCell ref="G10:G12"/>
    <mergeCell ref="H10:H12"/>
    <mergeCell ref="H32:H33"/>
    <mergeCell ref="D32:D33"/>
    <mergeCell ref="F32:F33"/>
    <mergeCell ref="G22:G23"/>
    <mergeCell ref="G24:G25"/>
    <mergeCell ref="E24:E25"/>
    <mergeCell ref="F39:F40"/>
    <mergeCell ref="C28:C29"/>
    <mergeCell ref="G32:G33"/>
    <mergeCell ref="E32:E33"/>
    <mergeCell ref="G37:G38"/>
    <mergeCell ref="B52:B53"/>
    <mergeCell ref="B37:B38"/>
    <mergeCell ref="D45:D46"/>
    <mergeCell ref="C39:C40"/>
    <mergeCell ref="C52:D52"/>
    <mergeCell ref="G52:G53"/>
    <mergeCell ref="E52:E53"/>
    <mergeCell ref="F52:F53"/>
    <mergeCell ref="C45:C46"/>
    <mergeCell ref="A32:A33"/>
    <mergeCell ref="C32:C33"/>
    <mergeCell ref="B32:B33"/>
    <mergeCell ref="A52:A53"/>
    <mergeCell ref="B39:B40"/>
    <mergeCell ref="B41:B42"/>
    <mergeCell ref="A41:A42"/>
    <mergeCell ref="A39:A40"/>
    <mergeCell ref="C26:C27"/>
    <mergeCell ref="B24:B25"/>
    <mergeCell ref="D28:D29"/>
    <mergeCell ref="B30:B31"/>
    <mergeCell ref="D30:D31"/>
    <mergeCell ref="C30:C31"/>
    <mergeCell ref="B28:B29"/>
    <mergeCell ref="H39:H40"/>
    <mergeCell ref="E28:E29"/>
    <mergeCell ref="F28:F29"/>
    <mergeCell ref="D98:D99"/>
    <mergeCell ref="D95:D96"/>
    <mergeCell ref="G28:G29"/>
    <mergeCell ref="H41:H42"/>
    <mergeCell ref="G39:G40"/>
    <mergeCell ref="E37:E38"/>
    <mergeCell ref="F37:F38"/>
    <mergeCell ref="C20:C21"/>
    <mergeCell ref="E20:E21"/>
    <mergeCell ref="D20:D21"/>
    <mergeCell ref="G41:G42"/>
    <mergeCell ref="C37:C38"/>
    <mergeCell ref="F41:F42"/>
    <mergeCell ref="F30:F31"/>
    <mergeCell ref="G30:G31"/>
    <mergeCell ref="D39:D40"/>
    <mergeCell ref="C24:C25"/>
    <mergeCell ref="C22:C23"/>
    <mergeCell ref="E22:E23"/>
    <mergeCell ref="D22:D23"/>
    <mergeCell ref="G26:G27"/>
    <mergeCell ref="F26:F27"/>
    <mergeCell ref="F24:F25"/>
    <mergeCell ref="D24:D25"/>
    <mergeCell ref="D26:D27"/>
    <mergeCell ref="E26:E27"/>
    <mergeCell ref="F22:F23"/>
    <mergeCell ref="A9:H9"/>
    <mergeCell ref="C10:D10"/>
    <mergeCell ref="G2:H2"/>
    <mergeCell ref="G4:H4"/>
    <mergeCell ref="G5:H5"/>
    <mergeCell ref="G6:H6"/>
    <mergeCell ref="A10:A12"/>
    <mergeCell ref="B10:B12"/>
    <mergeCell ref="E10:E12"/>
    <mergeCell ref="F10:F12"/>
    <mergeCell ref="H22:H23"/>
    <mergeCell ref="H24:H25"/>
    <mergeCell ref="H26:H27"/>
    <mergeCell ref="H30:H31"/>
    <mergeCell ref="H28:H29"/>
    <mergeCell ref="H14:H15"/>
    <mergeCell ref="G20:G21"/>
    <mergeCell ref="H20:H21"/>
    <mergeCell ref="G18:G19"/>
    <mergeCell ref="G16:G17"/>
    <mergeCell ref="H16:H17"/>
    <mergeCell ref="G14:G15"/>
    <mergeCell ref="H18:H19"/>
    <mergeCell ref="E98:E99"/>
    <mergeCell ref="F98:F99"/>
    <mergeCell ref="A123:B123"/>
    <mergeCell ref="B98:B99"/>
    <mergeCell ref="A120:H120"/>
    <mergeCell ref="H98:H99"/>
    <mergeCell ref="A118:H119"/>
    <mergeCell ref="C98:C99"/>
    <mergeCell ref="E16:E17"/>
    <mergeCell ref="D16:D17"/>
    <mergeCell ref="A127:H128"/>
    <mergeCell ref="A117:H117"/>
    <mergeCell ref="A124:H124"/>
    <mergeCell ref="A114:B114"/>
    <mergeCell ref="A125:H126"/>
    <mergeCell ref="A121:H121"/>
    <mergeCell ref="A115:G115"/>
    <mergeCell ref="F20:F21"/>
    <mergeCell ref="B14:B15"/>
    <mergeCell ref="F16:F17"/>
    <mergeCell ref="G98:G99"/>
    <mergeCell ref="C14:C15"/>
    <mergeCell ref="E14:E15"/>
    <mergeCell ref="F14:F15"/>
    <mergeCell ref="D18:D19"/>
    <mergeCell ref="F18:F19"/>
    <mergeCell ref="D14:D15"/>
    <mergeCell ref="E18:E19"/>
    <mergeCell ref="C18:C19"/>
    <mergeCell ref="A16:A17"/>
    <mergeCell ref="B16:B17"/>
    <mergeCell ref="A18:A19"/>
    <mergeCell ref="C16:C17"/>
    <mergeCell ref="A24:A25"/>
    <mergeCell ref="A20:A21"/>
    <mergeCell ref="B20:B21"/>
    <mergeCell ref="B18:B19"/>
    <mergeCell ref="A22:A23"/>
    <mergeCell ref="B22:B23"/>
    <mergeCell ref="A26:A27"/>
    <mergeCell ref="D41:D42"/>
    <mergeCell ref="E41:E42"/>
    <mergeCell ref="A28:A29"/>
    <mergeCell ref="A30:A31"/>
    <mergeCell ref="C41:C42"/>
    <mergeCell ref="E30:E31"/>
    <mergeCell ref="E39:E40"/>
    <mergeCell ref="B26:B27"/>
    <mergeCell ref="D37:D38"/>
    <mergeCell ref="H95:H96"/>
    <mergeCell ref="G43:G44"/>
    <mergeCell ref="E45:E46"/>
    <mergeCell ref="H43:H44"/>
    <mergeCell ref="H45:H46"/>
    <mergeCell ref="F45:F46"/>
    <mergeCell ref="G45:G46"/>
    <mergeCell ref="H70:H71"/>
    <mergeCell ref="G70:G71"/>
    <mergeCell ref="E70:E71"/>
    <mergeCell ref="A95:A96"/>
    <mergeCell ref="B95:B96"/>
    <mergeCell ref="F95:F96"/>
    <mergeCell ref="G95:G96"/>
    <mergeCell ref="E95:E96"/>
    <mergeCell ref="C95:C96"/>
    <mergeCell ref="F70:F71"/>
    <mergeCell ref="H52:H53"/>
    <mergeCell ref="A45:A46"/>
    <mergeCell ref="B45:B46"/>
    <mergeCell ref="B70:B71"/>
    <mergeCell ref="C70:C71"/>
    <mergeCell ref="A70:A71"/>
    <mergeCell ref="D70:D71"/>
    <mergeCell ref="A43:A44"/>
    <mergeCell ref="B43:B44"/>
    <mergeCell ref="E43:E44"/>
    <mergeCell ref="F43:F44"/>
    <mergeCell ref="C43:C44"/>
    <mergeCell ref="D43:D44"/>
    <mergeCell ref="F83:F84"/>
    <mergeCell ref="G83:G84"/>
    <mergeCell ref="H83:H84"/>
    <mergeCell ref="A83:A84"/>
    <mergeCell ref="B83:B84"/>
    <mergeCell ref="C83:D83"/>
    <mergeCell ref="E83:E84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25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40" t="s">
        <v>93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41" t="s">
        <v>1</v>
      </c>
      <c r="B10" s="309" t="s">
        <v>0</v>
      </c>
      <c r="C10" s="309" t="s">
        <v>7</v>
      </c>
      <c r="D10" s="309" t="s">
        <v>8</v>
      </c>
      <c r="E10" s="342" t="s">
        <v>9</v>
      </c>
      <c r="F10" s="306" t="s">
        <v>96</v>
      </c>
      <c r="G10" s="343" t="s">
        <v>98</v>
      </c>
      <c r="H10" s="346" t="s">
        <v>86</v>
      </c>
      <c r="I10" s="343"/>
      <c r="J10" s="343"/>
      <c r="K10" s="343"/>
      <c r="L10" s="343"/>
      <c r="M10" s="343"/>
      <c r="N10" s="343"/>
      <c r="O10" s="343"/>
      <c r="P10" s="347"/>
    </row>
    <row r="11" spans="1:16" s="2" customFormat="1" ht="12.75" customHeight="1" thickBot="1">
      <c r="A11" s="341"/>
      <c r="B11" s="309"/>
      <c r="C11" s="309"/>
      <c r="D11" s="309"/>
      <c r="E11" s="342"/>
      <c r="F11" s="336"/>
      <c r="G11" s="344"/>
      <c r="H11" s="348">
        <v>2003</v>
      </c>
      <c r="I11" s="349"/>
      <c r="J11" s="349"/>
      <c r="K11" s="349"/>
      <c r="L11" s="349"/>
      <c r="M11" s="350"/>
      <c r="N11" s="351">
        <v>2004</v>
      </c>
      <c r="O11" s="352"/>
      <c r="P11" s="5">
        <v>2005</v>
      </c>
    </row>
    <row r="12" spans="1:16" s="2" customFormat="1" ht="9.75" customHeight="1" thickTop="1">
      <c r="A12" s="341"/>
      <c r="B12" s="309"/>
      <c r="C12" s="309"/>
      <c r="D12" s="309"/>
      <c r="E12" s="342"/>
      <c r="F12" s="336"/>
      <c r="G12" s="344"/>
      <c r="H12" s="353" t="s">
        <v>95</v>
      </c>
      <c r="I12" s="355" t="s">
        <v>13</v>
      </c>
      <c r="J12" s="345"/>
      <c r="K12" s="345"/>
      <c r="L12" s="345"/>
      <c r="M12" s="356"/>
      <c r="N12" s="343" t="s">
        <v>16</v>
      </c>
      <c r="O12" s="357"/>
      <c r="P12" s="309" t="s">
        <v>16</v>
      </c>
    </row>
    <row r="13" spans="1:16" s="2" customFormat="1" ht="9.75" customHeight="1">
      <c r="A13" s="341"/>
      <c r="B13" s="309"/>
      <c r="C13" s="309"/>
      <c r="D13" s="309"/>
      <c r="E13" s="342"/>
      <c r="F13" s="336"/>
      <c r="G13" s="344"/>
      <c r="H13" s="354"/>
      <c r="I13" s="312" t="s">
        <v>14</v>
      </c>
      <c r="J13" s="342" t="s">
        <v>12</v>
      </c>
      <c r="K13" s="360"/>
      <c r="L13" s="360"/>
      <c r="M13" s="361"/>
      <c r="N13" s="344"/>
      <c r="O13" s="358"/>
      <c r="P13" s="309"/>
    </row>
    <row r="14" spans="1:16" s="2" customFormat="1" ht="29.25">
      <c r="A14" s="341"/>
      <c r="B14" s="309"/>
      <c r="C14" s="309"/>
      <c r="D14" s="309"/>
      <c r="E14" s="342"/>
      <c r="F14" s="307"/>
      <c r="G14" s="345"/>
      <c r="H14" s="354"/>
      <c r="I14" s="313"/>
      <c r="J14" s="34" t="s">
        <v>10</v>
      </c>
      <c r="K14" s="34" t="s">
        <v>11</v>
      </c>
      <c r="L14" s="342" t="s">
        <v>15</v>
      </c>
      <c r="M14" s="361"/>
      <c r="N14" s="345"/>
      <c r="O14" s="359"/>
      <c r="P14" s="309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62">
        <v>12</v>
      </c>
      <c r="M15" s="363"/>
      <c r="N15" s="364">
        <v>13</v>
      </c>
      <c r="O15" s="365"/>
      <c r="P15" s="48">
        <v>14</v>
      </c>
    </row>
    <row r="16" spans="1:16" ht="10.5" hidden="1" thickTop="1">
      <c r="A16" s="366">
        <v>1</v>
      </c>
      <c r="B16" s="366" t="s">
        <v>26</v>
      </c>
      <c r="C16" s="272" t="s">
        <v>27</v>
      </c>
      <c r="D16" s="366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67"/>
      <c r="B17" s="367"/>
      <c r="C17" s="273"/>
      <c r="D17" s="367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68">
        <v>2</v>
      </c>
      <c r="B18" s="368" t="s">
        <v>6</v>
      </c>
      <c r="C18" s="274" t="s">
        <v>105</v>
      </c>
      <c r="D18" s="368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67"/>
      <c r="B19" s="367"/>
      <c r="C19" s="273"/>
      <c r="D19" s="367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68">
        <v>3</v>
      </c>
      <c r="B20" s="368" t="s">
        <v>81</v>
      </c>
      <c r="C20" s="274" t="s">
        <v>107</v>
      </c>
      <c r="D20" s="368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67"/>
      <c r="B21" s="367"/>
      <c r="C21" s="273"/>
      <c r="D21" s="367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68">
        <v>4</v>
      </c>
      <c r="B22" s="368" t="s">
        <v>26</v>
      </c>
      <c r="C22" s="274" t="s">
        <v>28</v>
      </c>
      <c r="D22" s="368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67"/>
      <c r="B23" s="367"/>
      <c r="C23" s="273"/>
      <c r="D23" s="367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68">
        <v>5</v>
      </c>
      <c r="B24" s="366" t="s">
        <v>26</v>
      </c>
      <c r="C24" s="272" t="s">
        <v>104</v>
      </c>
      <c r="D24" s="366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67"/>
      <c r="B25" s="367"/>
      <c r="C25" s="273"/>
      <c r="D25" s="367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68">
        <v>6</v>
      </c>
      <c r="B26" s="366" t="s">
        <v>26</v>
      </c>
      <c r="C26" s="272" t="s">
        <v>29</v>
      </c>
      <c r="D26" s="366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67"/>
      <c r="B27" s="367"/>
      <c r="C27" s="273"/>
      <c r="D27" s="367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68">
        <v>7</v>
      </c>
      <c r="B28" s="366" t="s">
        <v>6</v>
      </c>
      <c r="C28" s="272" t="s">
        <v>130</v>
      </c>
      <c r="D28" s="366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67"/>
      <c r="B29" s="367"/>
      <c r="C29" s="273"/>
      <c r="D29" s="367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68">
        <v>8</v>
      </c>
      <c r="B30" s="366" t="s">
        <v>26</v>
      </c>
      <c r="C30" s="272" t="s">
        <v>31</v>
      </c>
      <c r="D30" s="366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66"/>
      <c r="B31" s="366"/>
      <c r="C31" s="272"/>
      <c r="D31" s="366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67"/>
      <c r="B32" s="367"/>
      <c r="C32" s="273"/>
      <c r="D32" s="367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68">
        <v>9</v>
      </c>
      <c r="B33" s="368" t="s">
        <v>6</v>
      </c>
      <c r="C33" s="274" t="s">
        <v>30</v>
      </c>
      <c r="D33" s="368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67"/>
      <c r="B34" s="369"/>
      <c r="C34" s="369"/>
      <c r="D34" s="369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68">
        <v>10</v>
      </c>
      <c r="B35" s="366" t="s">
        <v>26</v>
      </c>
      <c r="C35" s="272" t="s">
        <v>33</v>
      </c>
      <c r="D35" s="366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67"/>
      <c r="B36" s="367"/>
      <c r="C36" s="273"/>
      <c r="D36" s="367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68">
        <v>11</v>
      </c>
      <c r="B37" s="366" t="s">
        <v>26</v>
      </c>
      <c r="C37" s="272" t="s">
        <v>88</v>
      </c>
      <c r="D37" s="366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67"/>
      <c r="B38" s="367"/>
      <c r="C38" s="273"/>
      <c r="D38" s="367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68">
        <v>12</v>
      </c>
      <c r="B39" s="366" t="s">
        <v>26</v>
      </c>
      <c r="C39" s="272" t="s">
        <v>3</v>
      </c>
      <c r="D39" s="366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67"/>
      <c r="B40" s="367"/>
      <c r="C40" s="273"/>
      <c r="D40" s="367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68">
        <v>13</v>
      </c>
      <c r="B41" s="366" t="s">
        <v>26</v>
      </c>
      <c r="C41" s="272" t="s">
        <v>34</v>
      </c>
      <c r="D41" s="366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67"/>
      <c r="B42" s="367"/>
      <c r="C42" s="273"/>
      <c r="D42" s="367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68">
        <v>14</v>
      </c>
      <c r="B43" s="366" t="s">
        <v>26</v>
      </c>
      <c r="C43" s="272" t="s">
        <v>62</v>
      </c>
      <c r="D43" s="366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67"/>
      <c r="B44" s="367"/>
      <c r="C44" s="273"/>
      <c r="D44" s="367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68">
        <v>15</v>
      </c>
      <c r="B45" s="366" t="s">
        <v>26</v>
      </c>
      <c r="C45" s="272" t="s">
        <v>35</v>
      </c>
      <c r="D45" s="366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67"/>
      <c r="B46" s="367"/>
      <c r="C46" s="273"/>
      <c r="D46" s="367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68">
        <v>16</v>
      </c>
      <c r="B47" s="366" t="s">
        <v>26</v>
      </c>
      <c r="C47" s="272" t="s">
        <v>4</v>
      </c>
      <c r="D47" s="366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66"/>
      <c r="B48" s="366"/>
      <c r="C48" s="272"/>
      <c r="D48" s="366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66" t="s">
        <v>1</v>
      </c>
      <c r="B52" s="336" t="s">
        <v>0</v>
      </c>
      <c r="C52" s="336" t="s">
        <v>7</v>
      </c>
      <c r="D52" s="336" t="s">
        <v>8</v>
      </c>
      <c r="E52" s="370" t="s">
        <v>9</v>
      </c>
      <c r="F52" s="336" t="s">
        <v>96</v>
      </c>
      <c r="G52" s="344" t="s">
        <v>98</v>
      </c>
      <c r="H52" s="370" t="s">
        <v>86</v>
      </c>
      <c r="I52" s="344"/>
      <c r="J52" s="344"/>
      <c r="K52" s="344"/>
      <c r="L52" s="344"/>
      <c r="M52" s="344"/>
      <c r="N52" s="344"/>
      <c r="O52" s="344"/>
      <c r="P52" s="371"/>
    </row>
    <row r="53" spans="1:16" s="2" customFormat="1" ht="12.75" customHeight="1" hidden="1" thickBot="1">
      <c r="A53" s="366"/>
      <c r="B53" s="336"/>
      <c r="C53" s="336"/>
      <c r="D53" s="336"/>
      <c r="E53" s="370"/>
      <c r="F53" s="336"/>
      <c r="G53" s="344"/>
      <c r="H53" s="348">
        <v>2003</v>
      </c>
      <c r="I53" s="349"/>
      <c r="J53" s="349"/>
      <c r="K53" s="349"/>
      <c r="L53" s="349"/>
      <c r="M53" s="350"/>
      <c r="N53" s="372">
        <v>2004</v>
      </c>
      <c r="O53" s="352"/>
      <c r="P53" s="5">
        <v>2005</v>
      </c>
    </row>
    <row r="54" spans="1:16" s="2" customFormat="1" ht="9.75" customHeight="1" hidden="1" thickTop="1">
      <c r="A54" s="366"/>
      <c r="B54" s="336"/>
      <c r="C54" s="336"/>
      <c r="D54" s="336"/>
      <c r="E54" s="370"/>
      <c r="F54" s="336"/>
      <c r="G54" s="344"/>
      <c r="H54" s="353" t="s">
        <v>95</v>
      </c>
      <c r="I54" s="373" t="s">
        <v>13</v>
      </c>
      <c r="J54" s="374"/>
      <c r="K54" s="374"/>
      <c r="L54" s="374"/>
      <c r="M54" s="375"/>
      <c r="N54" s="376" t="s">
        <v>16</v>
      </c>
      <c r="O54" s="347"/>
      <c r="P54" s="306" t="s">
        <v>16</v>
      </c>
    </row>
    <row r="55" spans="1:16" s="2" customFormat="1" ht="9.75" customHeight="1" hidden="1">
      <c r="A55" s="366"/>
      <c r="B55" s="336"/>
      <c r="C55" s="336"/>
      <c r="D55" s="336"/>
      <c r="E55" s="370"/>
      <c r="F55" s="336"/>
      <c r="G55" s="344"/>
      <c r="H55" s="354"/>
      <c r="I55" s="312" t="s">
        <v>14</v>
      </c>
      <c r="J55" s="342" t="s">
        <v>12</v>
      </c>
      <c r="K55" s="360"/>
      <c r="L55" s="360"/>
      <c r="M55" s="361"/>
      <c r="N55" s="377"/>
      <c r="O55" s="371"/>
      <c r="P55" s="336"/>
    </row>
    <row r="56" spans="1:16" s="2" customFormat="1" ht="29.25" hidden="1">
      <c r="A56" s="367"/>
      <c r="B56" s="307"/>
      <c r="C56" s="307"/>
      <c r="D56" s="307"/>
      <c r="E56" s="355"/>
      <c r="F56" s="307"/>
      <c r="G56" s="345"/>
      <c r="H56" s="354"/>
      <c r="I56" s="313"/>
      <c r="J56" s="34" t="s">
        <v>10</v>
      </c>
      <c r="K56" s="34" t="s">
        <v>11</v>
      </c>
      <c r="L56" s="342" t="s">
        <v>15</v>
      </c>
      <c r="M56" s="361"/>
      <c r="N56" s="378"/>
      <c r="O56" s="379"/>
      <c r="P56" s="307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62">
        <v>12</v>
      </c>
      <c r="M57" s="363"/>
      <c r="N57" s="364">
        <v>13</v>
      </c>
      <c r="O57" s="365"/>
      <c r="P57" s="48">
        <v>14</v>
      </c>
    </row>
    <row r="58" spans="1:16" ht="10.5" hidden="1" thickTop="1">
      <c r="A58" s="366">
        <v>17</v>
      </c>
      <c r="B58" s="366" t="s">
        <v>26</v>
      </c>
      <c r="C58" s="272" t="s">
        <v>5</v>
      </c>
      <c r="D58" s="366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67"/>
      <c r="B59" s="367"/>
      <c r="C59" s="273"/>
      <c r="D59" s="367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68">
        <v>18</v>
      </c>
      <c r="B60" s="368" t="s">
        <v>6</v>
      </c>
      <c r="C60" s="274" t="s">
        <v>36</v>
      </c>
      <c r="D60" s="368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67"/>
      <c r="B61" s="367"/>
      <c r="C61" s="273"/>
      <c r="D61" s="367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66">
        <v>19</v>
      </c>
      <c r="B62" s="366" t="s">
        <v>6</v>
      </c>
      <c r="C62" s="272" t="s">
        <v>91</v>
      </c>
      <c r="D62" s="366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66"/>
      <c r="B63" s="366"/>
      <c r="C63" s="272"/>
      <c r="D63" s="366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32" t="s">
        <v>131</v>
      </c>
      <c r="B64" s="433"/>
      <c r="C64" s="386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34"/>
      <c r="B65" s="435"/>
      <c r="C65" s="388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36" t="s">
        <v>133</v>
      </c>
      <c r="B66" s="437"/>
      <c r="C66" s="440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80">
        <f t="shared" si="0"/>
        <v>1699278</v>
      </c>
      <c r="M66" s="381"/>
      <c r="N66" s="382">
        <f>SUM(N16,N18,N20,N22,N24,N26,N28,N30,N33,N35,N37,N39,N41,N43,N45,N47,N58,N60,N62)</f>
        <v>4004000</v>
      </c>
      <c r="O66" s="383"/>
      <c r="P66" s="148">
        <f>SUM(P16,P18,P20,P22,P24,P26,P28,P30,P33,P35,P37,P39,P41,P43,P45,P47,P58,P60,P62)</f>
        <v>300000</v>
      </c>
    </row>
    <row r="67" spans="1:16" ht="9.75" customHeight="1" thickBot="1">
      <c r="A67" s="438"/>
      <c r="B67" s="439"/>
      <c r="C67" s="40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84">
        <f>SUM(N17,N19,N21,N23,N25,N27,N29,N31,N32,N34,N36,N38,N40,N42,N44,N46,N48,N59,N61,N63)</f>
        <v>10620000</v>
      </c>
      <c r="O67" s="385"/>
      <c r="P67" s="87">
        <f>SUM(P17,P19,P21,P23,P25,P27,P29,P31,P32,P34,P36,P38,P40,P42,P44,P46,P48,P59,P61,P63)</f>
        <v>1400000</v>
      </c>
    </row>
    <row r="68" spans="1:16" ht="9.75" hidden="1">
      <c r="A68" s="368">
        <v>20</v>
      </c>
      <c r="B68" s="368" t="s">
        <v>2</v>
      </c>
      <c r="C68" s="274" t="s">
        <v>37</v>
      </c>
      <c r="D68" s="368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67"/>
      <c r="B69" s="367"/>
      <c r="C69" s="273"/>
      <c r="D69" s="367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68">
        <v>21</v>
      </c>
      <c r="B70" s="368" t="s">
        <v>2</v>
      </c>
      <c r="C70" s="274" t="s">
        <v>38</v>
      </c>
      <c r="D70" s="368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67"/>
      <c r="B71" s="367"/>
      <c r="C71" s="273"/>
      <c r="D71" s="367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68">
        <v>22</v>
      </c>
      <c r="B72" s="366" t="s">
        <v>2</v>
      </c>
      <c r="C72" s="274" t="s">
        <v>39</v>
      </c>
      <c r="D72" s="368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67"/>
      <c r="B73" s="367"/>
      <c r="C73" s="273"/>
      <c r="D73" s="367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68">
        <v>23</v>
      </c>
      <c r="B74" s="366" t="s">
        <v>2</v>
      </c>
      <c r="C74" s="274" t="s">
        <v>19</v>
      </c>
      <c r="D74" s="368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67"/>
      <c r="B75" s="367"/>
      <c r="C75" s="273"/>
      <c r="D75" s="367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68">
        <v>24</v>
      </c>
      <c r="B76" s="366" t="s">
        <v>2</v>
      </c>
      <c r="C76" s="274" t="s">
        <v>40</v>
      </c>
      <c r="D76" s="368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67"/>
      <c r="B77" s="367"/>
      <c r="C77" s="273"/>
      <c r="D77" s="367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68">
        <v>25</v>
      </c>
      <c r="B78" s="366" t="s">
        <v>2</v>
      </c>
      <c r="C78" s="274" t="s">
        <v>63</v>
      </c>
      <c r="D78" s="368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67"/>
      <c r="B79" s="367"/>
      <c r="C79" s="273"/>
      <c r="D79" s="367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68">
        <v>26</v>
      </c>
      <c r="B80" s="366" t="s">
        <v>6</v>
      </c>
      <c r="C80" s="272" t="s">
        <v>41</v>
      </c>
      <c r="D80" s="366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67"/>
      <c r="B81" s="367"/>
      <c r="C81" s="273"/>
      <c r="D81" s="367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68">
        <v>27</v>
      </c>
      <c r="B82" s="366" t="s">
        <v>6</v>
      </c>
      <c r="C82" s="272" t="s">
        <v>42</v>
      </c>
      <c r="D82" s="366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67"/>
      <c r="B83" s="367"/>
      <c r="C83" s="273"/>
      <c r="D83" s="367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68">
        <v>28</v>
      </c>
      <c r="B84" s="366" t="s">
        <v>6</v>
      </c>
      <c r="C84" s="272" t="s">
        <v>43</v>
      </c>
      <c r="D84" s="366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67"/>
      <c r="B85" s="367"/>
      <c r="C85" s="273"/>
      <c r="D85" s="367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68">
        <v>29</v>
      </c>
      <c r="B86" s="366" t="s">
        <v>6</v>
      </c>
      <c r="C86" s="272" t="s">
        <v>109</v>
      </c>
      <c r="D86" s="366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67"/>
      <c r="B87" s="367"/>
      <c r="C87" s="273"/>
      <c r="D87" s="367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68">
        <v>30</v>
      </c>
      <c r="B88" s="368" t="s">
        <v>6</v>
      </c>
      <c r="C88" s="274" t="s">
        <v>44</v>
      </c>
      <c r="D88" s="368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67"/>
      <c r="B89" s="367"/>
      <c r="C89" s="273"/>
      <c r="D89" s="367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68">
        <v>31</v>
      </c>
      <c r="B90" s="368" t="s">
        <v>6</v>
      </c>
      <c r="C90" s="274" t="s">
        <v>46</v>
      </c>
      <c r="D90" s="368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67"/>
      <c r="B91" s="367"/>
      <c r="C91" s="273"/>
      <c r="D91" s="367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68">
        <v>32</v>
      </c>
      <c r="B92" s="368" t="s">
        <v>6</v>
      </c>
      <c r="C92" s="274" t="s">
        <v>64</v>
      </c>
      <c r="D92" s="368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67"/>
      <c r="B93" s="367"/>
      <c r="C93" s="273"/>
      <c r="D93" s="367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68">
        <v>33</v>
      </c>
      <c r="B94" s="368" t="s">
        <v>6</v>
      </c>
      <c r="C94" s="274" t="s">
        <v>65</v>
      </c>
      <c r="D94" s="368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67"/>
      <c r="B95" s="367"/>
      <c r="C95" s="273"/>
      <c r="D95" s="367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68">
        <v>34</v>
      </c>
      <c r="B96" s="366" t="s">
        <v>6</v>
      </c>
      <c r="C96" s="274" t="s">
        <v>49</v>
      </c>
      <c r="D96" s="368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67"/>
      <c r="B97" s="367"/>
      <c r="C97" s="369"/>
      <c r="D97" s="369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68">
        <v>35</v>
      </c>
      <c r="B98" s="366" t="s">
        <v>6</v>
      </c>
      <c r="C98" s="274" t="s">
        <v>51</v>
      </c>
      <c r="D98" s="368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67"/>
      <c r="B99" s="367"/>
      <c r="C99" s="369"/>
      <c r="D99" s="369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68">
        <v>36</v>
      </c>
      <c r="B100" s="368" t="s">
        <v>6</v>
      </c>
      <c r="C100" s="274" t="s">
        <v>66</v>
      </c>
      <c r="D100" s="368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66"/>
      <c r="B101" s="366"/>
      <c r="C101" s="272"/>
      <c r="D101" s="366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66" t="s">
        <v>1</v>
      </c>
      <c r="B105" s="336" t="s">
        <v>0</v>
      </c>
      <c r="C105" s="336" t="s">
        <v>7</v>
      </c>
      <c r="D105" s="336" t="s">
        <v>8</v>
      </c>
      <c r="E105" s="370" t="s">
        <v>9</v>
      </c>
      <c r="F105" s="336" t="s">
        <v>96</v>
      </c>
      <c r="G105" s="344" t="s">
        <v>98</v>
      </c>
      <c r="H105" s="370" t="s">
        <v>86</v>
      </c>
      <c r="I105" s="344"/>
      <c r="J105" s="344"/>
      <c r="K105" s="344"/>
      <c r="L105" s="344"/>
      <c r="M105" s="344"/>
      <c r="N105" s="344"/>
      <c r="O105" s="344"/>
      <c r="P105" s="371"/>
    </row>
    <row r="106" spans="1:16" s="2" customFormat="1" ht="12.75" customHeight="1" hidden="1" thickBot="1">
      <c r="A106" s="366"/>
      <c r="B106" s="336"/>
      <c r="C106" s="336"/>
      <c r="D106" s="336"/>
      <c r="E106" s="370"/>
      <c r="F106" s="336"/>
      <c r="G106" s="344"/>
      <c r="H106" s="348">
        <v>2003</v>
      </c>
      <c r="I106" s="349"/>
      <c r="J106" s="349"/>
      <c r="K106" s="349"/>
      <c r="L106" s="349"/>
      <c r="M106" s="350"/>
      <c r="N106" s="372">
        <v>2004</v>
      </c>
      <c r="O106" s="352"/>
      <c r="P106" s="5">
        <v>2005</v>
      </c>
    </row>
    <row r="107" spans="1:16" s="2" customFormat="1" ht="9.75" customHeight="1" hidden="1" thickTop="1">
      <c r="A107" s="366"/>
      <c r="B107" s="336"/>
      <c r="C107" s="336"/>
      <c r="D107" s="336"/>
      <c r="E107" s="370"/>
      <c r="F107" s="336"/>
      <c r="G107" s="344"/>
      <c r="H107" s="353" t="s">
        <v>95</v>
      </c>
      <c r="I107" s="373" t="s">
        <v>13</v>
      </c>
      <c r="J107" s="374"/>
      <c r="K107" s="374"/>
      <c r="L107" s="374"/>
      <c r="M107" s="375"/>
      <c r="N107" s="376" t="s">
        <v>16</v>
      </c>
      <c r="O107" s="347"/>
      <c r="P107" s="306" t="s">
        <v>16</v>
      </c>
    </row>
    <row r="108" spans="1:16" s="2" customFormat="1" ht="9.75" customHeight="1" hidden="1">
      <c r="A108" s="366"/>
      <c r="B108" s="336"/>
      <c r="C108" s="336"/>
      <c r="D108" s="336"/>
      <c r="E108" s="370"/>
      <c r="F108" s="336"/>
      <c r="G108" s="344"/>
      <c r="H108" s="354"/>
      <c r="I108" s="312" t="s">
        <v>14</v>
      </c>
      <c r="J108" s="342" t="s">
        <v>12</v>
      </c>
      <c r="K108" s="360"/>
      <c r="L108" s="360"/>
      <c r="M108" s="361"/>
      <c r="N108" s="377"/>
      <c r="O108" s="371"/>
      <c r="P108" s="336"/>
    </row>
    <row r="109" spans="1:16" s="2" customFormat="1" ht="29.25" hidden="1">
      <c r="A109" s="367"/>
      <c r="B109" s="307"/>
      <c r="C109" s="307"/>
      <c r="D109" s="307"/>
      <c r="E109" s="355"/>
      <c r="F109" s="307"/>
      <c r="G109" s="345"/>
      <c r="H109" s="354"/>
      <c r="I109" s="313"/>
      <c r="J109" s="34" t="s">
        <v>10</v>
      </c>
      <c r="K109" s="34" t="s">
        <v>11</v>
      </c>
      <c r="L109" s="342" t="s">
        <v>15</v>
      </c>
      <c r="M109" s="361"/>
      <c r="N109" s="378"/>
      <c r="O109" s="379"/>
      <c r="P109" s="307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62">
        <v>12</v>
      </c>
      <c r="M110" s="363"/>
      <c r="N110" s="364">
        <v>13</v>
      </c>
      <c r="O110" s="365"/>
      <c r="P110" s="48">
        <v>14</v>
      </c>
    </row>
    <row r="111" spans="1:16" ht="9.75" customHeight="1" hidden="1" thickTop="1">
      <c r="A111" s="366">
        <v>37</v>
      </c>
      <c r="B111" s="366" t="s">
        <v>6</v>
      </c>
      <c r="C111" s="272" t="s">
        <v>47</v>
      </c>
      <c r="D111" s="366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67"/>
      <c r="B112" s="367"/>
      <c r="C112" s="273"/>
      <c r="D112" s="367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68">
        <v>38</v>
      </c>
      <c r="B113" s="368" t="s">
        <v>6</v>
      </c>
      <c r="C113" s="274" t="s">
        <v>48</v>
      </c>
      <c r="D113" s="368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67"/>
      <c r="B114" s="367"/>
      <c r="C114" s="273"/>
      <c r="D114" s="367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68">
        <v>39</v>
      </c>
      <c r="B115" s="366" t="s">
        <v>6</v>
      </c>
      <c r="C115" s="274" t="s">
        <v>50</v>
      </c>
      <c r="D115" s="368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67"/>
      <c r="B116" s="367"/>
      <c r="C116" s="369"/>
      <c r="D116" s="369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68">
        <v>40</v>
      </c>
      <c r="B117" s="366" t="s">
        <v>6</v>
      </c>
      <c r="C117" s="272" t="s">
        <v>68</v>
      </c>
      <c r="D117" s="366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67"/>
      <c r="B118" s="366"/>
      <c r="C118" s="272"/>
      <c r="D118" s="366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68">
        <v>41</v>
      </c>
      <c r="B119" s="368" t="s">
        <v>81</v>
      </c>
      <c r="C119" s="274" t="s">
        <v>82</v>
      </c>
      <c r="D119" s="368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67"/>
      <c r="B120" s="367"/>
      <c r="C120" s="273"/>
      <c r="D120" s="367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68">
        <v>42</v>
      </c>
      <c r="B121" s="366" t="s">
        <v>6</v>
      </c>
      <c r="C121" s="272" t="s">
        <v>67</v>
      </c>
      <c r="D121" s="366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67"/>
      <c r="B122" s="367"/>
      <c r="C122" s="273"/>
      <c r="D122" s="366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86" t="s">
        <v>135</v>
      </c>
      <c r="B123" s="387"/>
      <c r="C123" s="39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88"/>
      <c r="B124" s="389"/>
      <c r="C124" s="39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94" t="s">
        <v>136</v>
      </c>
      <c r="B125" s="395"/>
      <c r="C125" s="392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80">
        <f t="shared" si="1"/>
        <v>0</v>
      </c>
      <c r="M125" s="381"/>
      <c r="N125" s="383">
        <f>SUM(N68,N70,N72,N74,N76,N78,N80,N82,N84,N86,N88,N90,N92,N94,N96,N98,N100,N111,N113,N115,N117,N119,N121)</f>
        <v>4399000</v>
      </c>
      <c r="O125" s="398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96"/>
      <c r="B126" s="397"/>
      <c r="C126" s="393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99">
        <f>SUM(N69,N71,N73,N75,N77,N79,N81,N83,N85,N87,N89,N91,N93,N95,N97,N99,N101,N112,N114,N116,N118,N120,N122)</f>
        <v>0</v>
      </c>
      <c r="O126" s="400"/>
      <c r="P126" s="119">
        <f>SUM(P69,P71,P73,P75,P77,P79,P81,P83,P85,P87,P89,P91,P93,P95,P97,P99,P101,P112,P114,P116,P118,P120,P122)</f>
        <v>0</v>
      </c>
    </row>
    <row r="127" spans="1:16" ht="9.75" hidden="1">
      <c r="A127" s="366">
        <v>43</v>
      </c>
      <c r="B127" s="366" t="s">
        <v>2</v>
      </c>
      <c r="C127" s="272" t="s">
        <v>89</v>
      </c>
      <c r="D127" s="366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67"/>
      <c r="B128" s="367"/>
      <c r="C128" s="273"/>
      <c r="D128" s="367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66">
        <v>44</v>
      </c>
      <c r="B129" s="366" t="s">
        <v>6</v>
      </c>
      <c r="C129" s="272" t="s">
        <v>75</v>
      </c>
      <c r="D129" s="366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67"/>
      <c r="B130" s="367"/>
      <c r="C130" s="273"/>
      <c r="D130" s="366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86" t="s">
        <v>139</v>
      </c>
      <c r="B131" s="387"/>
      <c r="C131" s="401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88"/>
      <c r="B132" s="389"/>
      <c r="C132" s="402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94" t="s">
        <v>141</v>
      </c>
      <c r="B133" s="395"/>
      <c r="C133" s="403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05">
        <f t="shared" si="2"/>
        <v>0</v>
      </c>
      <c r="M133" s="406"/>
      <c r="N133" s="383">
        <f>SUM(N127,N129)</f>
        <v>429000</v>
      </c>
      <c r="O133" s="398"/>
      <c r="P133" s="148">
        <f>SUM(P127,P129)</f>
        <v>5700000</v>
      </c>
    </row>
    <row r="134" spans="1:16" ht="9.75" customHeight="1" thickBot="1">
      <c r="A134" s="396"/>
      <c r="B134" s="397"/>
      <c r="C134" s="40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07">
        <f>SUM(N128,N130)</f>
        <v>0</v>
      </c>
      <c r="O134" s="408"/>
      <c r="P134" s="87">
        <f>SUM(P128,P130)</f>
        <v>0</v>
      </c>
    </row>
    <row r="135" spans="1:16" ht="9.75" hidden="1">
      <c r="A135" s="366">
        <v>45</v>
      </c>
      <c r="B135" s="366" t="s">
        <v>6</v>
      </c>
      <c r="C135" s="272" t="s">
        <v>99</v>
      </c>
      <c r="D135" s="366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67"/>
      <c r="B136" s="367"/>
      <c r="C136" s="273"/>
      <c r="D136" s="367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66">
        <v>46</v>
      </c>
      <c r="B137" s="366" t="s">
        <v>6</v>
      </c>
      <c r="C137" s="272" t="s">
        <v>77</v>
      </c>
      <c r="D137" s="366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67"/>
      <c r="B138" s="367"/>
      <c r="C138" s="273"/>
      <c r="D138" s="367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86" t="s">
        <v>143</v>
      </c>
      <c r="B139" s="387"/>
      <c r="C139" s="401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88"/>
      <c r="B140" s="389"/>
      <c r="C140" s="402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94" t="s">
        <v>145</v>
      </c>
      <c r="B141" s="395"/>
      <c r="C141" s="403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80">
        <f t="shared" si="3"/>
        <v>0</v>
      </c>
      <c r="M141" s="381"/>
      <c r="N141" s="409">
        <f>SUM(N135,N137)</f>
        <v>100000</v>
      </c>
      <c r="O141" s="410"/>
      <c r="P141" s="78">
        <f>SUM(P135,P137)</f>
        <v>0</v>
      </c>
    </row>
    <row r="142" spans="1:16" ht="9.75" customHeight="1" thickBot="1">
      <c r="A142" s="396"/>
      <c r="B142" s="397"/>
      <c r="C142" s="40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07">
        <f>SUM(N136,N138)</f>
        <v>0</v>
      </c>
      <c r="O142" s="408"/>
      <c r="P142" s="87">
        <f>SUM(P136,P138)</f>
        <v>0</v>
      </c>
    </row>
    <row r="143" spans="1:16" ht="9.75" hidden="1">
      <c r="A143" s="366">
        <v>47</v>
      </c>
      <c r="B143" s="366" t="s">
        <v>6</v>
      </c>
      <c r="C143" s="272" t="s">
        <v>92</v>
      </c>
      <c r="D143" s="366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67"/>
      <c r="B144" s="367"/>
      <c r="C144" s="273"/>
      <c r="D144" s="367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66">
        <v>48</v>
      </c>
      <c r="B145" s="366" t="s">
        <v>6</v>
      </c>
      <c r="C145" s="272" t="s">
        <v>100</v>
      </c>
      <c r="D145" s="366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67"/>
      <c r="B146" s="367"/>
      <c r="C146" s="273"/>
      <c r="D146" s="367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86" t="s">
        <v>147</v>
      </c>
      <c r="B147" s="387"/>
      <c r="C147" s="401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88"/>
      <c r="B148" s="389"/>
      <c r="C148" s="402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94" t="s">
        <v>148</v>
      </c>
      <c r="B149" s="395"/>
      <c r="C149" s="403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80">
        <f t="shared" si="4"/>
        <v>0</v>
      </c>
      <c r="M149" s="381"/>
      <c r="N149" s="409">
        <f>SUM(N143,N145)</f>
        <v>0</v>
      </c>
      <c r="O149" s="410"/>
      <c r="P149" s="78">
        <f>SUM(P143,P145)</f>
        <v>0</v>
      </c>
    </row>
    <row r="150" spans="1:16" ht="9.75" customHeight="1" thickBot="1">
      <c r="A150" s="396"/>
      <c r="B150" s="397"/>
      <c r="C150" s="40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07">
        <f>SUM(N144,N146)</f>
        <v>0</v>
      </c>
      <c r="O150" s="408"/>
      <c r="P150" s="87">
        <f>SUM(P144,P146)</f>
        <v>0</v>
      </c>
    </row>
    <row r="151" spans="1:16" ht="9.75" hidden="1">
      <c r="A151" s="368">
        <v>49</v>
      </c>
      <c r="B151" s="368" t="s">
        <v>6</v>
      </c>
      <c r="C151" s="274" t="s">
        <v>69</v>
      </c>
      <c r="D151" s="368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67"/>
      <c r="B152" s="367"/>
      <c r="C152" s="273"/>
      <c r="D152" s="367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68">
        <v>50</v>
      </c>
      <c r="B153" s="368" t="s">
        <v>2</v>
      </c>
      <c r="C153" s="274" t="s">
        <v>20</v>
      </c>
      <c r="D153" s="368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67"/>
      <c r="B154" s="367"/>
      <c r="C154" s="273"/>
      <c r="D154" s="367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68">
        <v>51</v>
      </c>
      <c r="B155" s="366" t="s">
        <v>2</v>
      </c>
      <c r="C155" s="272" t="s">
        <v>53</v>
      </c>
      <c r="D155" s="366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67"/>
      <c r="B156" s="367"/>
      <c r="C156" s="273"/>
      <c r="D156" s="367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68">
        <v>52</v>
      </c>
      <c r="B157" s="366" t="s">
        <v>2</v>
      </c>
      <c r="C157" s="272" t="s">
        <v>21</v>
      </c>
      <c r="D157" s="366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67"/>
      <c r="B158" s="367"/>
      <c r="C158" s="273"/>
      <c r="D158" s="367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68">
        <v>53</v>
      </c>
      <c r="B159" s="368" t="s">
        <v>2</v>
      </c>
      <c r="C159" s="274" t="s">
        <v>70</v>
      </c>
      <c r="D159" s="368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67"/>
      <c r="B160" s="367"/>
      <c r="C160" s="273"/>
      <c r="D160" s="367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66" t="s">
        <v>1</v>
      </c>
      <c r="B164" s="336" t="s">
        <v>0</v>
      </c>
      <c r="C164" s="336" t="s">
        <v>7</v>
      </c>
      <c r="D164" s="336" t="s">
        <v>8</v>
      </c>
      <c r="E164" s="370" t="s">
        <v>9</v>
      </c>
      <c r="F164" s="336" t="s">
        <v>96</v>
      </c>
      <c r="G164" s="344" t="s">
        <v>98</v>
      </c>
      <c r="H164" s="370" t="s">
        <v>86</v>
      </c>
      <c r="I164" s="344"/>
      <c r="J164" s="344"/>
      <c r="K164" s="344"/>
      <c r="L164" s="344"/>
      <c r="M164" s="344"/>
      <c r="N164" s="344"/>
      <c r="O164" s="344"/>
      <c r="P164" s="371"/>
    </row>
    <row r="165" spans="1:16" s="2" customFormat="1" ht="12.75" customHeight="1" hidden="1" thickBot="1">
      <c r="A165" s="366"/>
      <c r="B165" s="336"/>
      <c r="C165" s="336"/>
      <c r="D165" s="336"/>
      <c r="E165" s="370"/>
      <c r="F165" s="336"/>
      <c r="G165" s="344"/>
      <c r="H165" s="348">
        <v>2003</v>
      </c>
      <c r="I165" s="349"/>
      <c r="J165" s="349"/>
      <c r="K165" s="349"/>
      <c r="L165" s="349"/>
      <c r="M165" s="350"/>
      <c r="N165" s="372">
        <v>2004</v>
      </c>
      <c r="O165" s="352"/>
      <c r="P165" s="5">
        <v>2005</v>
      </c>
    </row>
    <row r="166" spans="1:16" s="2" customFormat="1" ht="9.75" customHeight="1" hidden="1" thickTop="1">
      <c r="A166" s="366"/>
      <c r="B166" s="336"/>
      <c r="C166" s="336"/>
      <c r="D166" s="336"/>
      <c r="E166" s="370"/>
      <c r="F166" s="336"/>
      <c r="G166" s="344"/>
      <c r="H166" s="353" t="s">
        <v>95</v>
      </c>
      <c r="I166" s="373" t="s">
        <v>13</v>
      </c>
      <c r="J166" s="374"/>
      <c r="K166" s="374"/>
      <c r="L166" s="374"/>
      <c r="M166" s="375"/>
      <c r="N166" s="376" t="s">
        <v>16</v>
      </c>
      <c r="O166" s="347"/>
      <c r="P166" s="306" t="s">
        <v>16</v>
      </c>
    </row>
    <row r="167" spans="1:16" s="2" customFormat="1" ht="9.75" customHeight="1" hidden="1">
      <c r="A167" s="366"/>
      <c r="B167" s="336"/>
      <c r="C167" s="336"/>
      <c r="D167" s="336"/>
      <c r="E167" s="370"/>
      <c r="F167" s="336"/>
      <c r="G167" s="344"/>
      <c r="H167" s="354"/>
      <c r="I167" s="312" t="s">
        <v>14</v>
      </c>
      <c r="J167" s="342" t="s">
        <v>12</v>
      </c>
      <c r="K167" s="360"/>
      <c r="L167" s="360"/>
      <c r="M167" s="361"/>
      <c r="N167" s="377"/>
      <c r="O167" s="371"/>
      <c r="P167" s="336"/>
    </row>
    <row r="168" spans="1:16" s="2" customFormat="1" ht="29.25" hidden="1">
      <c r="A168" s="367"/>
      <c r="B168" s="307"/>
      <c r="C168" s="307"/>
      <c r="D168" s="307"/>
      <c r="E168" s="355"/>
      <c r="F168" s="307"/>
      <c r="G168" s="345"/>
      <c r="H168" s="354"/>
      <c r="I168" s="313"/>
      <c r="J168" s="34" t="s">
        <v>10</v>
      </c>
      <c r="K168" s="34" t="s">
        <v>11</v>
      </c>
      <c r="L168" s="342" t="s">
        <v>15</v>
      </c>
      <c r="M168" s="361"/>
      <c r="N168" s="378"/>
      <c r="O168" s="379"/>
      <c r="P168" s="307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62">
        <v>12</v>
      </c>
      <c r="M169" s="363"/>
      <c r="N169" s="364">
        <v>13</v>
      </c>
      <c r="O169" s="365"/>
      <c r="P169" s="48">
        <v>14</v>
      </c>
    </row>
    <row r="170" spans="1:16" ht="10.5" hidden="1" thickTop="1">
      <c r="A170" s="366">
        <v>54</v>
      </c>
      <c r="B170" s="366" t="s">
        <v>2</v>
      </c>
      <c r="C170" s="272" t="s">
        <v>83</v>
      </c>
      <c r="D170" s="366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67"/>
      <c r="B171" s="367"/>
      <c r="C171" s="273"/>
      <c r="D171" s="367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86" t="s">
        <v>150</v>
      </c>
      <c r="B172" s="387"/>
      <c r="C172" s="401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88"/>
      <c r="B173" s="389"/>
      <c r="C173" s="402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94" t="s">
        <v>152</v>
      </c>
      <c r="B174" s="395"/>
      <c r="C174" s="403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80">
        <f t="shared" si="5"/>
        <v>200000</v>
      </c>
      <c r="M174" s="381"/>
      <c r="N174" s="409">
        <f>SUM(N151,N153,N155,N157,N159,N170)</f>
        <v>7000000</v>
      </c>
      <c r="O174" s="410"/>
      <c r="P174" s="78">
        <f>SUM(P151,P153,P155,P157,P159,P170)</f>
        <v>1200000</v>
      </c>
    </row>
    <row r="175" spans="1:16" ht="9.75" customHeight="1" thickBot="1">
      <c r="A175" s="396"/>
      <c r="B175" s="397"/>
      <c r="C175" s="40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07">
        <f>SUM(N152,N154,N156,N158,N160,N171)</f>
        <v>0</v>
      </c>
      <c r="O175" s="408"/>
      <c r="P175" s="87">
        <f>SUM(P152,P154,P156,P158,P160,P171)</f>
        <v>0</v>
      </c>
    </row>
    <row r="176" spans="1:16" ht="9.75" hidden="1">
      <c r="A176" s="368">
        <v>55</v>
      </c>
      <c r="B176" s="366" t="s">
        <v>6</v>
      </c>
      <c r="C176" s="272" t="s">
        <v>102</v>
      </c>
      <c r="D176" s="366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67"/>
      <c r="B177" s="367"/>
      <c r="C177" s="273"/>
      <c r="D177" s="367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94" t="s">
        <v>154</v>
      </c>
      <c r="B178" s="395"/>
      <c r="C178" s="403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80">
        <f t="shared" si="6"/>
        <v>0</v>
      </c>
      <c r="M178" s="381"/>
      <c r="N178" s="409">
        <f>SUM(N176)</f>
        <v>0</v>
      </c>
      <c r="O178" s="410"/>
      <c r="P178" s="78">
        <f>SUM(P176)</f>
        <v>0</v>
      </c>
    </row>
    <row r="179" spans="1:16" ht="9.75" customHeight="1" thickBot="1">
      <c r="A179" s="396"/>
      <c r="B179" s="397"/>
      <c r="C179" s="40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07">
        <f>SUM(N177)</f>
        <v>0</v>
      </c>
      <c r="O179" s="408"/>
      <c r="P179" s="87">
        <f>SUM(P177)</f>
        <v>0</v>
      </c>
    </row>
    <row r="180" spans="1:16" ht="9.75">
      <c r="A180" s="366">
        <v>56</v>
      </c>
      <c r="B180" s="366" t="s">
        <v>2</v>
      </c>
      <c r="C180" s="272" t="s">
        <v>101</v>
      </c>
      <c r="D180" s="366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67"/>
      <c r="B181" s="367"/>
      <c r="C181" s="273"/>
      <c r="D181" s="367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86" t="s">
        <v>156</v>
      </c>
      <c r="B182" s="387"/>
      <c r="C182" s="39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88"/>
      <c r="B183" s="389"/>
      <c r="C183" s="39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80">
        <f t="shared" si="7"/>
        <v>0</v>
      </c>
      <c r="M184" s="381"/>
      <c r="N184" s="409">
        <f>SUM(N180)</f>
        <v>0</v>
      </c>
      <c r="O184" s="410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07">
        <f>SUM(N181)</f>
        <v>0</v>
      </c>
      <c r="O185" s="408"/>
      <c r="P185" s="87">
        <f>SUM(P181)</f>
        <v>0</v>
      </c>
    </row>
    <row r="186" spans="1:16" ht="9.75">
      <c r="A186" s="366">
        <v>57</v>
      </c>
      <c r="B186" s="366" t="s">
        <v>6</v>
      </c>
      <c r="C186" s="272" t="s">
        <v>110</v>
      </c>
      <c r="D186" s="366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67"/>
      <c r="B187" s="367"/>
      <c r="C187" s="273"/>
      <c r="D187" s="367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86" t="s">
        <v>150</v>
      </c>
      <c r="B188" s="387"/>
      <c r="C188" s="401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88"/>
      <c r="B189" s="389"/>
      <c r="C189" s="402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11" t="s">
        <v>111</v>
      </c>
      <c r="B190" s="412"/>
      <c r="C190" s="413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80">
        <f t="shared" si="8"/>
        <v>0</v>
      </c>
      <c r="M190" s="381"/>
      <c r="N190" s="409">
        <f>SUM(N186)</f>
        <v>0</v>
      </c>
      <c r="O190" s="410"/>
      <c r="P190" s="78">
        <f>SUM(P186)</f>
        <v>0</v>
      </c>
    </row>
    <row r="191" spans="1:16" ht="9.75" customHeight="1" thickBot="1">
      <c r="A191" s="414"/>
      <c r="B191" s="415"/>
      <c r="C191" s="40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07">
        <f>SUM(N187)</f>
        <v>0</v>
      </c>
      <c r="O191" s="408"/>
      <c r="P191" s="87">
        <f>SUM(P187)</f>
        <v>0</v>
      </c>
    </row>
    <row r="192" spans="1:16" ht="9.75">
      <c r="A192" s="366">
        <v>58</v>
      </c>
      <c r="B192" s="366" t="s">
        <v>2</v>
      </c>
      <c r="C192" s="272" t="s">
        <v>90</v>
      </c>
      <c r="D192" s="366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67"/>
      <c r="B193" s="367"/>
      <c r="C193" s="273"/>
      <c r="D193" s="367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86" t="s">
        <v>150</v>
      </c>
      <c r="B194" s="387"/>
      <c r="C194" s="401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88"/>
      <c r="B195" s="389"/>
      <c r="C195" s="402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11" t="s">
        <v>22</v>
      </c>
      <c r="B196" s="412"/>
      <c r="C196" s="413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80">
        <v>0</v>
      </c>
      <c r="M196" s="381"/>
      <c r="N196" s="409">
        <f>N192</f>
        <v>3000000</v>
      </c>
      <c r="O196" s="410"/>
      <c r="P196" s="78">
        <f>SUM(P192)</f>
        <v>0</v>
      </c>
    </row>
    <row r="197" spans="1:16" ht="9.75" customHeight="1" thickBot="1">
      <c r="A197" s="414"/>
      <c r="B197" s="415"/>
      <c r="C197" s="40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99">
        <f>N193</f>
        <v>0</v>
      </c>
      <c r="O197" s="400"/>
      <c r="P197" s="119">
        <f>SUM(P193)</f>
        <v>0</v>
      </c>
    </row>
    <row r="198" spans="1:16" ht="9.75">
      <c r="A198" s="366">
        <v>59</v>
      </c>
      <c r="B198" s="366" t="s">
        <v>6</v>
      </c>
      <c r="C198" s="272" t="s">
        <v>71</v>
      </c>
      <c r="D198" s="366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67"/>
      <c r="B199" s="367"/>
      <c r="C199" s="273"/>
      <c r="D199" s="367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68">
        <v>60</v>
      </c>
      <c r="B200" s="366" t="s">
        <v>6</v>
      </c>
      <c r="C200" s="272" t="s">
        <v>57</v>
      </c>
      <c r="D200" s="366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67"/>
      <c r="B201" s="367"/>
      <c r="C201" s="273"/>
      <c r="D201" s="367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66">
        <v>61</v>
      </c>
      <c r="B202" s="366" t="s">
        <v>6</v>
      </c>
      <c r="C202" s="272" t="s">
        <v>72</v>
      </c>
      <c r="D202" s="366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67"/>
      <c r="B203" s="367"/>
      <c r="C203" s="273"/>
      <c r="D203" s="367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68">
        <v>62</v>
      </c>
      <c r="B204" s="366" t="s">
        <v>6</v>
      </c>
      <c r="C204" s="272" t="s">
        <v>58</v>
      </c>
      <c r="D204" s="366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67"/>
      <c r="B205" s="367"/>
      <c r="C205" s="273"/>
      <c r="D205" s="367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66">
        <v>63</v>
      </c>
      <c r="B206" s="366" t="s">
        <v>6</v>
      </c>
      <c r="C206" s="272" t="s">
        <v>59</v>
      </c>
      <c r="D206" s="366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67"/>
      <c r="B207" s="367"/>
      <c r="C207" s="273"/>
      <c r="D207" s="367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68">
        <v>64</v>
      </c>
      <c r="B208" s="368" t="s">
        <v>6</v>
      </c>
      <c r="C208" s="274" t="s">
        <v>87</v>
      </c>
      <c r="D208" s="368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67"/>
      <c r="B209" s="367"/>
      <c r="C209" s="273"/>
      <c r="D209" s="367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66">
        <v>65</v>
      </c>
      <c r="B210" s="366" t="s">
        <v>6</v>
      </c>
      <c r="C210" s="272" t="s">
        <v>73</v>
      </c>
      <c r="D210" s="366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67"/>
      <c r="B211" s="367"/>
      <c r="C211" s="273"/>
      <c r="D211" s="367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68">
        <v>66</v>
      </c>
      <c r="B212" s="366" t="s">
        <v>6</v>
      </c>
      <c r="C212" s="272" t="s">
        <v>74</v>
      </c>
      <c r="D212" s="366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67"/>
      <c r="B213" s="367"/>
      <c r="C213" s="273"/>
      <c r="D213" s="367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66">
        <v>67</v>
      </c>
      <c r="B214" s="366" t="s">
        <v>6</v>
      </c>
      <c r="C214" s="272" t="s">
        <v>60</v>
      </c>
      <c r="D214" s="366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67"/>
      <c r="B215" s="367"/>
      <c r="C215" s="273"/>
      <c r="D215" s="367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68">
        <v>68</v>
      </c>
      <c r="B216" s="366" t="s">
        <v>6</v>
      </c>
      <c r="C216" s="272" t="s">
        <v>61</v>
      </c>
      <c r="D216" s="366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67"/>
      <c r="B217" s="367"/>
      <c r="C217" s="273"/>
      <c r="D217" s="367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66">
        <v>69</v>
      </c>
      <c r="B218" s="366" t="s">
        <v>6</v>
      </c>
      <c r="C218" s="272" t="s">
        <v>55</v>
      </c>
      <c r="D218" s="366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66"/>
      <c r="B219" s="366"/>
      <c r="C219" s="272"/>
      <c r="D219" s="366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66" t="s">
        <v>1</v>
      </c>
      <c r="B223" s="336" t="s">
        <v>0</v>
      </c>
      <c r="C223" s="336" t="s">
        <v>7</v>
      </c>
      <c r="D223" s="336" t="s">
        <v>8</v>
      </c>
      <c r="E223" s="370" t="s">
        <v>9</v>
      </c>
      <c r="F223" s="336" t="s">
        <v>96</v>
      </c>
      <c r="G223" s="344" t="s">
        <v>98</v>
      </c>
      <c r="H223" s="370" t="s">
        <v>86</v>
      </c>
      <c r="I223" s="344"/>
      <c r="J223" s="344"/>
      <c r="K223" s="344"/>
      <c r="L223" s="344"/>
      <c r="M223" s="344"/>
      <c r="N223" s="344"/>
      <c r="O223" s="344"/>
      <c r="P223" s="371"/>
    </row>
    <row r="224" spans="1:16" s="2" customFormat="1" ht="12.75" customHeight="1" thickBot="1">
      <c r="A224" s="366"/>
      <c r="B224" s="336"/>
      <c r="C224" s="336"/>
      <c r="D224" s="336"/>
      <c r="E224" s="370"/>
      <c r="F224" s="336"/>
      <c r="G224" s="344"/>
      <c r="H224" s="348">
        <v>2003</v>
      </c>
      <c r="I224" s="349"/>
      <c r="J224" s="349"/>
      <c r="K224" s="349"/>
      <c r="L224" s="349"/>
      <c r="M224" s="350"/>
      <c r="N224" s="372">
        <v>2004</v>
      </c>
      <c r="O224" s="352"/>
      <c r="P224" s="5">
        <v>2005</v>
      </c>
    </row>
    <row r="225" spans="1:16" s="2" customFormat="1" ht="9.75" customHeight="1" thickTop="1">
      <c r="A225" s="366"/>
      <c r="B225" s="336"/>
      <c r="C225" s="336"/>
      <c r="D225" s="336"/>
      <c r="E225" s="370"/>
      <c r="F225" s="336"/>
      <c r="G225" s="344"/>
      <c r="H225" s="353" t="s">
        <v>95</v>
      </c>
      <c r="I225" s="373" t="s">
        <v>13</v>
      </c>
      <c r="J225" s="374"/>
      <c r="K225" s="374"/>
      <c r="L225" s="374"/>
      <c r="M225" s="375"/>
      <c r="N225" s="376" t="s">
        <v>16</v>
      </c>
      <c r="O225" s="347"/>
      <c r="P225" s="306" t="s">
        <v>16</v>
      </c>
    </row>
    <row r="226" spans="1:16" s="2" customFormat="1" ht="9.75" customHeight="1">
      <c r="A226" s="366"/>
      <c r="B226" s="336"/>
      <c r="C226" s="336"/>
      <c r="D226" s="336"/>
      <c r="E226" s="370"/>
      <c r="F226" s="336"/>
      <c r="G226" s="344"/>
      <c r="H226" s="354"/>
      <c r="I226" s="312" t="s">
        <v>14</v>
      </c>
      <c r="J226" s="342" t="s">
        <v>12</v>
      </c>
      <c r="K226" s="360"/>
      <c r="L226" s="360"/>
      <c r="M226" s="361"/>
      <c r="N226" s="377"/>
      <c r="O226" s="371"/>
      <c r="P226" s="336"/>
    </row>
    <row r="227" spans="1:16" s="2" customFormat="1" ht="29.25">
      <c r="A227" s="367"/>
      <c r="B227" s="307"/>
      <c r="C227" s="307"/>
      <c r="D227" s="307"/>
      <c r="E227" s="355"/>
      <c r="F227" s="307"/>
      <c r="G227" s="345"/>
      <c r="H227" s="354"/>
      <c r="I227" s="313"/>
      <c r="J227" s="34" t="s">
        <v>10</v>
      </c>
      <c r="K227" s="34" t="s">
        <v>11</v>
      </c>
      <c r="L227" s="342" t="s">
        <v>15</v>
      </c>
      <c r="M227" s="361"/>
      <c r="N227" s="378"/>
      <c r="O227" s="379"/>
      <c r="P227" s="307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62">
        <v>12</v>
      </c>
      <c r="M228" s="363"/>
      <c r="N228" s="364">
        <v>13</v>
      </c>
      <c r="O228" s="365"/>
      <c r="P228" s="48">
        <v>14</v>
      </c>
    </row>
    <row r="229" spans="1:16" ht="10.5" thickTop="1">
      <c r="A229" s="366">
        <v>70</v>
      </c>
      <c r="B229" s="366" t="s">
        <v>6</v>
      </c>
      <c r="C229" s="272" t="s">
        <v>56</v>
      </c>
      <c r="D229" s="366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67"/>
      <c r="B230" s="367"/>
      <c r="C230" s="273"/>
      <c r="D230" s="367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66">
        <v>71</v>
      </c>
      <c r="B231" s="366" t="s">
        <v>6</v>
      </c>
      <c r="C231" s="272" t="s">
        <v>103</v>
      </c>
      <c r="D231" s="366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67"/>
      <c r="B232" s="367"/>
      <c r="C232" s="273"/>
      <c r="D232" s="367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11" t="s">
        <v>23</v>
      </c>
      <c r="B233" s="412"/>
      <c r="C233" s="413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80">
        <f t="shared" si="10"/>
        <v>40000</v>
      </c>
      <c r="M233" s="381"/>
      <c r="N233" s="409">
        <f>SUM(N198,N200,N202,N204,N206,N208,N210,N212,N214,N216,N218,N229,N231)</f>
        <v>583000</v>
      </c>
      <c r="O233" s="410"/>
      <c r="P233" s="78">
        <f>SUM(P198,P200,P202,P204,P206,P208,P210,P212,P214,P216,P218,P229,P231)</f>
        <v>0</v>
      </c>
    </row>
    <row r="234" spans="1:16" ht="9.75" customHeight="1" thickBot="1">
      <c r="A234" s="414"/>
      <c r="B234" s="415"/>
      <c r="C234" s="40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07">
        <f>SUM(N199,N201,N203,N205,N207,N209,N211,N213,N215,N217,N219,N230,N232)</f>
        <v>0</v>
      </c>
      <c r="O234" s="408"/>
      <c r="P234" s="87">
        <f>SUM(P199,P201,P203,P205,P207,P209,P211,P213,P215,P217,P219,P230,P232)</f>
        <v>0</v>
      </c>
    </row>
    <row r="235" spans="1:16" ht="9.75">
      <c r="A235" s="368">
        <v>72</v>
      </c>
      <c r="B235" s="366" t="s">
        <v>6</v>
      </c>
      <c r="C235" s="272" t="s">
        <v>84</v>
      </c>
      <c r="D235" s="366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67"/>
      <c r="B236" s="367"/>
      <c r="C236" s="273"/>
      <c r="D236" s="367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66">
        <v>73</v>
      </c>
      <c r="B237" s="366" t="s">
        <v>6</v>
      </c>
      <c r="C237" s="272" t="s">
        <v>106</v>
      </c>
      <c r="D237" s="366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67"/>
      <c r="B238" s="367"/>
      <c r="C238" s="273"/>
      <c r="D238" s="367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11" t="s">
        <v>85</v>
      </c>
      <c r="B239" s="412"/>
      <c r="C239" s="413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80">
        <f t="shared" si="11"/>
        <v>0</v>
      </c>
      <c r="M239" s="381"/>
      <c r="N239" s="409">
        <f>SUM(N235,N237)</f>
        <v>40000</v>
      </c>
      <c r="O239" s="410"/>
      <c r="P239" s="78">
        <f>SUM(P235,P237)</f>
        <v>0</v>
      </c>
    </row>
    <row r="240" spans="1:16" ht="9.75" customHeight="1" thickBot="1">
      <c r="A240" s="416"/>
      <c r="B240" s="417"/>
      <c r="C240" s="418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19">
        <f>SUM(N236,N238)</f>
        <v>0</v>
      </c>
      <c r="O240" s="418"/>
      <c r="P240" s="133">
        <f>SUM(P236,P238)</f>
        <v>0</v>
      </c>
    </row>
    <row r="241" spans="1:16" ht="13.5" customHeight="1" thickTop="1">
      <c r="A241" s="420" t="s">
        <v>25</v>
      </c>
      <c r="B241" s="421"/>
      <c r="C241" s="422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26">
        <f>SUM(L190,L66,L125,L133,L141,L149,L174,L178,L184,L196,L233,L239)</f>
        <v>1939278</v>
      </c>
      <c r="M241" s="427"/>
      <c r="N241" s="428">
        <f>SUM(N190,N66,N125,N133,N141,N149,N174,N178,N184,N196,N233,N239)</f>
        <v>19555000</v>
      </c>
      <c r="O241" s="429"/>
      <c r="P241" s="56">
        <f>SUM(P66,P125,P190,P133,P141,P149,P174,P178,P184,P196,P233,P239)</f>
        <v>8200000</v>
      </c>
    </row>
    <row r="242" spans="1:16" ht="13.5" customHeight="1" thickBot="1">
      <c r="A242" s="423"/>
      <c r="B242" s="424"/>
      <c r="C242" s="425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30">
        <f>SUM(N67,N126,N134,N142,N191,N150,N175,N179,N185,N197,N234,N240)</f>
        <v>10620000</v>
      </c>
      <c r="O242" s="431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2005-03-29T13:14:19Z</cp:lastPrinted>
  <dcterms:created xsi:type="dcterms:W3CDTF">2002-08-13T10:14:59Z</dcterms:created>
  <dcterms:modified xsi:type="dcterms:W3CDTF">2005-03-29T13:15:30Z</dcterms:modified>
  <cp:category/>
  <cp:version/>
  <cp:contentType/>
  <cp:contentStatus/>
</cp:coreProperties>
</file>