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<sst xmlns="http://schemas.openxmlformats.org/spreadsheetml/2006/main" count="454" uniqueCount="255">
  <si>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</si>
  <si>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</si>
  <si>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</si>
  <si>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</si>
  <si>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</si>
  <si>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</si>
  <si>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</si>
  <si>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</si>
  <si>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</si>
  <si>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</si>
  <si>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</si>
  <si>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</si>
  <si>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</si>
  <si>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</si>
  <si>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</si>
  <si>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</si>
  <si>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</si>
  <si>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</si>
  <si>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</si>
  <si>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</si>
  <si>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</si>
  <si>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</si>
  <si>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</si>
  <si>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</si>
  <si>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</si>
  <si>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</si>
  <si>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</si>
  <si>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</si>
  <si>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</si>
  <si>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</si>
  <si>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</si>
  <si>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</si>
  <si>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</si>
  <si>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</si>
  <si>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</si>
  <si>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</si>
  <si>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</si>
  <si>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</si>
  <si>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</si>
  <si>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</si>
  <si>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</si>
  <si>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</si>
  <si>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</si>
  <si>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</si>
  <si>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</si>
  <si>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</si>
  <si>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</si>
  <si>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</si>
  <si>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</si>
  <si>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</si>
  <si>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</si>
  <si>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</si>
  <si>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</si>
  <si>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</si>
  <si>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</si>
  <si>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</si>
  <si>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</si>
  <si>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</si>
  <si>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</si>
  <si>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</si>
  <si>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</si>
  <si>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</si>
  <si>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</si>
  <si>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</si>
  <si>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</si>
  <si>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</si>
  <si>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</si>
  <si>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</si>
  <si>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</si>
  <si>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</si>
  <si>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</si>
  <si>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</si>
  <si>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</si>
  <si>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</si>
  <si>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</si>
  <si>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</si>
  <si>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</si>
  <si>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</si>
  <si>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</si>
  <si>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</si>
  <si>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</si>
  <si>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</si>
  <si>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</si>
  <si>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</si>
  <si>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</si>
  <si>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</si>
  <si>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</si>
  <si>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</si>
  <si>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</si>
  <si>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</si>
  <si>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</si>
  <si>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</si>
  <si>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</si>
  <si>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</si>
  <si>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</si>
  <si>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</si>
  <si>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</si>
  <si>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</si>
  <si>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</si>
  <si>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</si>
  <si>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>Szkoły podstawowe</t>
  </si>
  <si>
    <t xml:space="preserve">GOSPODARKA MIESZKANIOWA </t>
  </si>
  <si>
    <t xml:space="preserve"> </t>
  </si>
  <si>
    <t>Przychody z zaciągniętych kredytów na rynku krajowym  (BOŚ)</t>
  </si>
  <si>
    <t>Przedszkola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</si>
  <si>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</si>
  <si>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</si>
  <si>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</si>
  <si>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</si>
  <si>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</si>
  <si>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Gospodarka gruntami i nieruchomościami 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</si>
  <si>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</si>
  <si>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</si>
  <si>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</si>
  <si>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</si>
  <si>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</si>
  <si>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</si>
  <si>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</si>
  <si>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</si>
  <si>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</si>
  <si>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</si>
  <si>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</si>
  <si>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Urzędy gmin</t>
  </si>
  <si>
    <t xml:space="preserve">Zakup usług pozostałych </t>
  </si>
  <si>
    <t xml:space="preserve">OŚWIATA I WYCHOWANIE </t>
  </si>
  <si>
    <t>GOSPODARKA KOMUNALNA I OCHRONA ŚRODOWISKA</t>
  </si>
  <si>
    <t xml:space="preserve">ADMINISTRACJA PUBLICZNA </t>
  </si>
  <si>
    <t xml:space="preserve">Składki na Fundusz Pracy </t>
  </si>
  <si>
    <t xml:space="preserve">Składki na ubezpieczenia społeczne </t>
  </si>
  <si>
    <t xml:space="preserve">Wynagrodzenia bezosobowe </t>
  </si>
  <si>
    <t>Dotacje celowe w ramach programów finansowanych z udziałem środków europejskich oraz środków, o których mowa w art. 5 ust. 1 pkt 3 oraz ust. 3pkt 5 i 6 ustawy, lub płatności w ramach budżetu środków europejskich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</si>
  <si>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</si>
  <si>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</si>
  <si>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</si>
  <si>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</si>
  <si>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Razem rozchody</t>
  </si>
  <si>
    <t>VI.</t>
  </si>
  <si>
    <t>Razem (II+VI)</t>
  </si>
  <si>
    <t>Razem</t>
  </si>
  <si>
    <t>INFORMATKA</t>
  </si>
  <si>
    <t xml:space="preserve">Informatyka </t>
  </si>
  <si>
    <t>Wynagrodzenia bezosobowe - budżet gminy</t>
  </si>
  <si>
    <t>Zakup usług pozostałych - budżet gminy</t>
  </si>
  <si>
    <t>PLAN WYDATKÓW PO ZMIANACH</t>
  </si>
  <si>
    <t>POMOC SPOLECZNA</t>
  </si>
  <si>
    <t>Zakup materiałów i wyposażenia</t>
  </si>
  <si>
    <t>Wydatki na realizację zadań z zakresu administracji rządowej oraz innych zadań zleconych gminie  ustawami</t>
  </si>
  <si>
    <t>1. Spłata pożyczek w wysokości 3.505.759,-zł następuje z nadwyżki budżetowej</t>
  </si>
  <si>
    <t xml:space="preserve">   b) z wolnych środków jako nadwyżki środków pieniężnych na rachunku bieżącym budżetu gminy wynikających z rozliczeń                   </t>
  </si>
  <si>
    <t>0970</t>
  </si>
  <si>
    <t xml:space="preserve">      wyemitowanych papierów wartościowych, kredytów i pożyczek z lat ubiegłych 3.600.000,-zł</t>
  </si>
  <si>
    <t>Wydatki na realizację zadań otrzymanych  do realizacji w drodze umów  i porozumień  między jst</t>
  </si>
  <si>
    <t>Plan na dzień 26.02.2013r.</t>
  </si>
  <si>
    <t xml:space="preserve">RÓŻNE ROZLICZENIA </t>
  </si>
  <si>
    <t>Różne rozliczenia finansowe</t>
  </si>
  <si>
    <t>Wpływy z różnych dochodów</t>
  </si>
  <si>
    <t>Świadczenia rodzinne,zaliczka z funduszu alimentacyjnego oraz składki na ubezpieczenia emerytalne  i rentowe z ubezpieczenia społecznego</t>
  </si>
  <si>
    <t xml:space="preserve">KULTURA FIZYCZNA </t>
  </si>
  <si>
    <t>0920</t>
  </si>
  <si>
    <t>Zadania w zakresie kultury fizycznej i sportu</t>
  </si>
  <si>
    <t xml:space="preserve">Zadania w zakresie kultury fizycz i sportu </t>
  </si>
  <si>
    <t>Dodatkowe wynagrodzenia roczne</t>
  </si>
  <si>
    <t>Ośrodki pomocy społecznej</t>
  </si>
  <si>
    <t>Placówki opiekuńczo-wychowawcze</t>
  </si>
  <si>
    <t>POZOSTAŁE ZADANIA W ZAKRESIE POLITYKI SPOOŁECZNEJ</t>
  </si>
  <si>
    <t>Pozostała działalność "Poznajmy się - Lesznowola Gminą wielu kultur"</t>
  </si>
  <si>
    <t xml:space="preserve">Wynagrodzenia osobowe pracowników </t>
  </si>
  <si>
    <t>Zakup materiałów i wyposażenia- budżet gminy</t>
  </si>
  <si>
    <t>Zakup usług dostępu do sieci Internet</t>
  </si>
  <si>
    <t xml:space="preserve">Szkolenia pracowników niebędących członkami korpusu służby cywilnej </t>
  </si>
  <si>
    <t>Zakup usług dostępu do sieci Internet-budżet gminy</t>
  </si>
  <si>
    <t>Szkolenia pracowników niebędących członkami korpusu służby cywilnej - budżet gminy</t>
  </si>
  <si>
    <t>Opłaty z tytułu zakupu usług telekomunikacyjnych świadczonych w ruchomej publicznej sieci telefonicznej</t>
  </si>
  <si>
    <t>Opłaty z tytułu zakupu usług telekomunikacyjnych świadczonych w ruchomej publicznej sieci telefonicznej - budżet gminy</t>
  </si>
  <si>
    <t>Oddziały przedszkolne przy szkołach podstawowych</t>
  </si>
  <si>
    <t>Gimnazja</t>
  </si>
  <si>
    <t>Stołówki szkolne</t>
  </si>
  <si>
    <t>Zakup energii</t>
  </si>
  <si>
    <t>Zakup pomocy naukowych, dydaktycznych i książek</t>
  </si>
  <si>
    <t>80113</t>
  </si>
  <si>
    <t xml:space="preserve">Dowożenie uczniów do szkół </t>
  </si>
  <si>
    <t xml:space="preserve">Wpływy z usług </t>
  </si>
  <si>
    <t xml:space="preserve">Wpływy z różnych dochodów </t>
  </si>
  <si>
    <t>0750</t>
  </si>
  <si>
    <t>Zakup usług remontowych</t>
  </si>
  <si>
    <t xml:space="preserve">Pozostałe odsetki </t>
  </si>
  <si>
    <t>Dochody z najmu i dzierżawy składników majątkowych Skarbu Państwa lub j.s.t.</t>
  </si>
  <si>
    <t>Pozostała działalność- projekt UE  "Przeciwdziałanie wykluczeniu cyfrowemu w Gminie Lesznowola"</t>
  </si>
  <si>
    <t>Pozostała działalność- projekt UE  "Przeciwdziałanie wykluczeniu cyfrowemu oraz podnoszenie kompetencji cyfrowych w Gminie Lesznowola"</t>
  </si>
  <si>
    <t>0830</t>
  </si>
  <si>
    <t>Promocja jednostek samorządu terytorialnego</t>
  </si>
  <si>
    <t xml:space="preserve">BEZPIECZEŃSTWO I OCHRONA PRZECIWPOŻAROWA </t>
  </si>
  <si>
    <t>Ochotnicze straże pożarne</t>
  </si>
  <si>
    <t>Zarządzanie kryzysowe</t>
  </si>
  <si>
    <t>Wpływy ze zwrotu dotacji  oraz płatności, w tym wykorzystanych niezgodnie z przeznaczeniem lub wykorzystanych z naruszeniem procedór, o których mowa w art.. 184 ustawy, pobranych nienależnie lub w nadmiernej wysokości</t>
  </si>
  <si>
    <t>0490</t>
  </si>
  <si>
    <t>DOCHODY OD OSÓB PRAWNYCH, OSÓB FIZYCZNYCH I OD INNYCH JEDNOSTEK NIEPOSIADAJĄCYCH OSOBOWOŚCI PRAWNEJ ORAZ WYDATKI ZWIĄZANE Z ICH POBOREM</t>
  </si>
  <si>
    <t>Wpływy z innych lokalnych opłat pobieranych przez jst na podstawie odrębnych ustaw</t>
  </si>
  <si>
    <t>Wpływy z innych opłat stanowiących dochody j.s.t. na podstawie ustaw</t>
  </si>
  <si>
    <t xml:space="preserve">Wpływy z różnych opłat </t>
  </si>
  <si>
    <t>0690</t>
  </si>
  <si>
    <t>Gospodarka ściekowa i ochrona wód</t>
  </si>
  <si>
    <t>Wpływy i wydatki związane z gromadzeniem środków z opłat i kar za korzystanie ze środowiska</t>
  </si>
  <si>
    <t>Świetlice szkolne</t>
  </si>
  <si>
    <t>EDUKACYJNA OPIEKA WYCHOWAWCZA</t>
  </si>
  <si>
    <t>Żłobki</t>
  </si>
  <si>
    <t>Pozostała działalność - Projekt "Przeciwdziałanie wykluczeniu cyfrowemu w Gminie Lesznowola"</t>
  </si>
  <si>
    <t xml:space="preserve">Wydatki inwestycyjne jednostek budżetowych </t>
  </si>
  <si>
    <t xml:space="preserve">DZIAŁALNOŚĆ USLUGOWA </t>
  </si>
  <si>
    <t>Pozostała działalność- projekt UE  "Programowanie rozwoju Obszaru Metropolitalnego Warszawy-PROM"</t>
  </si>
  <si>
    <t>Wynagrodzenia bezosobowe</t>
  </si>
  <si>
    <t xml:space="preserve">Lokalny transport zbiorowy </t>
  </si>
  <si>
    <t>Dotacje celowe przekazane gminie na zadania bieżące realizowane na podstawie porozumień  między j.s.t.- przewóz osób</t>
  </si>
  <si>
    <t xml:space="preserve">GOSPODARKA KOMUNALNA I OCHRONA ŚRODOWISKA </t>
  </si>
  <si>
    <t xml:space="preserve">Oświetlenie ulic, placów i dróg </t>
  </si>
  <si>
    <t>Wydatki  10.05.2013r.</t>
  </si>
  <si>
    <t>Dochody  10.05.2013r.</t>
  </si>
  <si>
    <t>POMOC SPOŁECZNA</t>
  </si>
  <si>
    <t>Wspieranie rodziny</t>
  </si>
  <si>
    <t>Dotacje celowe otrzymane z budżetu państwa na realizację własnych zadań  bieżących</t>
  </si>
  <si>
    <t>01010</t>
  </si>
  <si>
    <t xml:space="preserve">Wydatki inwestycyjne jednostek budżetowych - Rozbudowa oczyszczalni ścieków w Wólce Kosowskiej </t>
  </si>
  <si>
    <t xml:space="preserve">ROLNICTWO I ŁOWIECTWO </t>
  </si>
  <si>
    <t xml:space="preserve">Infrastruktura wodociągowa i sanitacyjna wsi </t>
  </si>
  <si>
    <t>Wydatki inwestycyjne jednostek budżetowych - Mysiadło - Projekt  i budowa "Centrum Edukacji i Sportu"</t>
  </si>
  <si>
    <t>Wydatki inwestycyjne jednostek budżetowych - Mysiadło - Projekt  i budowa przyłącza energetycznego 15 kV do CEiS</t>
  </si>
  <si>
    <t>Drogi publiczne gminne</t>
  </si>
  <si>
    <t>Łącznie 12.105.759,-zł - przeznacza się na rozchody</t>
  </si>
  <si>
    <t>Wydatki inwestycyjne jednostek budżetowych                                 Lesznowola - Projekt i budowa ul. Okrężnej</t>
  </si>
  <si>
    <t>Wynagrodzenia osobowe pracowników - zad. zlecone</t>
  </si>
  <si>
    <t>Składki na ubezpieczenia społeczne - zad. zlecone</t>
  </si>
  <si>
    <t xml:space="preserve">Różne opłaty i składki </t>
  </si>
  <si>
    <t>Wydatki na zakupy inwestycyjne jednostek budżetowych -Wyposażenie Centrum Edukacji i Sportu"</t>
  </si>
  <si>
    <t>Dotacja podmiotowa z budżetu dla niepublicznej jednostki systemu oświaty</t>
  </si>
  <si>
    <t>POZOSTAŁE DZIAŁANIA Z ZAKRESU POLITYKI SPOŁECZNEJ</t>
  </si>
  <si>
    <t>Dotacja celowa z budżetu na finansowanie lub dofinansowanie zadań zleconych do realizacji pozostałym jednostkom niezaliczanym do sektora finansów publicznych</t>
  </si>
  <si>
    <t>02095</t>
  </si>
  <si>
    <t>Pozostała działalność</t>
  </si>
  <si>
    <t>LEŚNICTWO</t>
  </si>
  <si>
    <t xml:space="preserve">2. Spłata kredytów w wysokości  5.600.000,-zł następuje: </t>
  </si>
  <si>
    <t>Nadwyżkę budżetową planuje się w kwocie 8.505.759,-zł,  a wolne środki w kwocie 3.600.000,-zł.</t>
  </si>
  <si>
    <t xml:space="preserve">   a) z nadwyżki budżetowej 2.000.000,-zł</t>
  </si>
  <si>
    <t>3. Wykup papierów wartościowych wyemitowanych przez Gminę  w wysokości 3.000.000,-zł następuje  z nadwyżki budżetowej</t>
  </si>
  <si>
    <t>Inne formy wychowania przedszkolnego</t>
  </si>
  <si>
    <t>Pozostała działalność- projekt UE  "Internet dla mieszkańców Gminy Lesznowola"</t>
  </si>
  <si>
    <t>ADMINISTRACJA PUBLICZNA</t>
  </si>
  <si>
    <t>TRANSPORT I ŁĄCZNOŚĆ</t>
  </si>
  <si>
    <t>Zasiłki i pomoc w naturze oraz składki na ubezpieczenie emerytalne i rentowe</t>
  </si>
  <si>
    <t>Zakup usług przez jst od innych jst - budżet gminy</t>
  </si>
  <si>
    <t xml:space="preserve">Pomoc materialna dla uczniów </t>
  </si>
  <si>
    <t>Stypendia  dla uczniów - GOPS - budżet gminy</t>
  </si>
  <si>
    <t>do Uchwały Nr  380/XXIX/2013</t>
  </si>
  <si>
    <t>z  dnia  27 czerwca 2013r.</t>
  </si>
  <si>
    <t>z  dnia 27 czerwca 2013r.</t>
  </si>
  <si>
    <t>Dotacje celowe w ramach programów finansowanych z udziałem środków europejskich oraz środków, o których mowa w art. 5 ust. 1 pkt 3 oraz ust. 3 pkt 5 i 6 ustawy, lub płatności w ramach budżetu środków europejskich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</si>
</sst>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/>
      <top style="thin"/>
      <bottom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/>
      <right/>
      <top style="hair"/>
      <bottom style="thin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 style="hair"/>
      <bottom style="thin">
        <color indexed="8"/>
      </bottom>
    </border>
    <border>
      <left/>
      <right/>
      <top style="hair"/>
      <bottom style="thin">
        <color indexed="8"/>
      </bottom>
    </border>
    <border>
      <left/>
      <right style="thin"/>
      <top style="hair"/>
      <bottom style="thin">
        <color indexed="8"/>
      </bottom>
    </border>
    <border>
      <left/>
      <right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 wrapText="1"/>
    </xf>
    <xf numFmtId="3" fontId="32" fillId="16" borderId="13" xfId="0" applyNumberFormat="1" applyFont="1" applyFill="1" applyBorder="1" applyAlignment="1">
      <alignment horizontal="right" vertical="center" wrapText="1"/>
    </xf>
    <xf numFmtId="0" fontId="32" fillId="10" borderId="10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3" fontId="9" fillId="3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3" fontId="31" fillId="38" borderId="13" xfId="0" applyNumberFormat="1" applyFont="1" applyFill="1" applyBorder="1" applyAlignment="1">
      <alignment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/>
    </xf>
    <xf numFmtId="3" fontId="8" fillId="43" borderId="17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17" xfId="0" applyNumberFormat="1" applyFont="1" applyFill="1" applyBorder="1" applyAlignment="1">
      <alignment horizontal="right" vertical="top" wrapText="1"/>
    </xf>
    <xf numFmtId="3" fontId="35" fillId="38" borderId="21" xfId="0" applyNumberFormat="1" applyFont="1" applyFill="1" applyBorder="1" applyAlignment="1">
      <alignment horizontal="right" vertical="center"/>
    </xf>
    <xf numFmtId="3" fontId="35" fillId="38" borderId="25" xfId="0" applyNumberFormat="1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32" fillId="42" borderId="36" xfId="0" applyNumberFormat="1" applyFont="1" applyFill="1" applyBorder="1" applyAlignment="1">
      <alignment horizontal="right" vertical="center"/>
    </xf>
    <xf numFmtId="3" fontId="32" fillId="42" borderId="37" xfId="0" applyNumberFormat="1" applyFont="1" applyFill="1" applyBorder="1" applyAlignment="1">
      <alignment horizontal="right" vertic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38" xfId="0" applyNumberFormat="1" applyFont="1" applyFill="1" applyBorder="1" applyAlignment="1">
      <alignment horizontal="right" vertical="center"/>
    </xf>
    <xf numFmtId="3" fontId="32" fillId="42" borderId="24" xfId="0" applyNumberFormat="1" applyFont="1" applyFill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9" xfId="0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/>
    </xf>
    <xf numFmtId="3" fontId="32" fillId="0" borderId="40" xfId="0" applyNumberFormat="1" applyFont="1" applyBorder="1" applyAlignment="1">
      <alignment horizontal="right" vertical="center"/>
    </xf>
    <xf numFmtId="3" fontId="32" fillId="0" borderId="39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42" borderId="3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3" fontId="32" fillId="0" borderId="40" xfId="0" applyNumberFormat="1" applyFont="1" applyBorder="1" applyAlignment="1">
      <alignment horizontal="left" vertical="center" wrapText="1"/>
    </xf>
    <xf numFmtId="3" fontId="32" fillId="0" borderId="41" xfId="0" applyNumberFormat="1" applyFont="1" applyBorder="1" applyAlignment="1">
      <alignment vertical="center"/>
    </xf>
    <xf numFmtId="3" fontId="32" fillId="42" borderId="38" xfId="0" applyNumberFormat="1" applyFont="1" applyFill="1" applyBorder="1" applyAlignment="1">
      <alignment horizontal="right" vertical="center" wrapText="1"/>
    </xf>
    <xf numFmtId="3" fontId="32" fillId="42" borderId="24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2" borderId="42" xfId="0" applyNumberFormat="1" applyFont="1" applyFill="1" applyBorder="1" applyAlignment="1">
      <alignment horizontal="right" vertical="center"/>
    </xf>
    <xf numFmtId="3" fontId="32" fillId="42" borderId="43" xfId="0" applyNumberFormat="1" applyFont="1" applyFill="1" applyBorder="1" applyAlignment="1">
      <alignment horizontal="right" vertical="center"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0" borderId="44" xfId="0" applyNumberFormat="1" applyFont="1" applyBorder="1" applyAlignment="1">
      <alignment horizontal="right" vertical="center"/>
    </xf>
    <xf numFmtId="3" fontId="32" fillId="0" borderId="45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3" fontId="32" fillId="0" borderId="46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9" fillId="40" borderId="15" xfId="0" applyFont="1" applyFill="1" applyBorder="1" applyAlignment="1" quotePrefix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9" fillId="40" borderId="13" xfId="0" applyFont="1" applyFill="1" applyBorder="1" applyAlignment="1" quotePrefix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9" fillId="16" borderId="13" xfId="0" applyFont="1" applyFill="1" applyBorder="1" applyAlignment="1" quotePrefix="1">
      <alignment horizontal="center" vertical="center"/>
    </xf>
    <xf numFmtId="0" fontId="9" fillId="10" borderId="10" xfId="0" applyFont="1" applyFill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0" fontId="32" fillId="41" borderId="14" xfId="0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3" fontId="32" fillId="41" borderId="2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41" borderId="17" xfId="0" applyFont="1" applyFill="1" applyBorder="1" applyAlignment="1" quotePrefix="1">
      <alignment horizontal="center" vertical="center"/>
    </xf>
    <xf numFmtId="3" fontId="32" fillId="41" borderId="17" xfId="0" applyNumberFormat="1" applyFont="1" applyFill="1" applyBorder="1" applyAlignment="1">
      <alignment horizontal="right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23" xfId="0" applyFont="1" applyBorder="1" applyAlignment="1" quotePrefix="1">
      <alignment horizontal="center" vertical="center"/>
    </xf>
    <xf numFmtId="3" fontId="31" fillId="10" borderId="10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6" fillId="41" borderId="4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3" fontId="32" fillId="41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41" borderId="23" xfId="0" applyFont="1" applyFill="1" applyBorder="1" applyAlignment="1" quotePrefix="1">
      <alignment horizontal="center" vertical="center"/>
    </xf>
    <xf numFmtId="0" fontId="32" fillId="41" borderId="23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7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49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8" fillId="0" borderId="35" xfId="0" applyFont="1" applyBorder="1" applyAlignment="1" quotePrefix="1">
      <alignment horizontal="center" vertical="center"/>
    </xf>
    <xf numFmtId="0" fontId="32" fillId="41" borderId="50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8" fillId="41" borderId="50" xfId="0" applyFont="1" applyFill="1" applyBorder="1" applyAlignment="1" quotePrefix="1">
      <alignment horizontal="center" vertical="center"/>
    </xf>
    <xf numFmtId="0" fontId="32" fillId="0" borderId="50" xfId="0" applyFont="1" applyBorder="1" applyAlignment="1">
      <alignment vertical="center" wrapText="1"/>
    </xf>
    <xf numFmtId="3" fontId="32" fillId="41" borderId="50" xfId="0" applyNumberFormat="1" applyFont="1" applyFill="1" applyBorder="1" applyAlignment="1">
      <alignment horizontal="right" vertical="center" wrapText="1"/>
    </xf>
    <xf numFmtId="0" fontId="32" fillId="41" borderId="50" xfId="0" applyFont="1" applyFill="1" applyBorder="1" applyAlignment="1">
      <alignment horizontal="center" vertical="center" wrapText="1"/>
    </xf>
    <xf numFmtId="0" fontId="32" fillId="41" borderId="23" xfId="0" applyFont="1" applyFill="1" applyBorder="1" applyAlignment="1">
      <alignment horizontal="center" vertical="center"/>
    </xf>
    <xf numFmtId="0" fontId="9" fillId="41" borderId="2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3" fontId="32" fillId="41" borderId="0" xfId="0" applyNumberFormat="1" applyFont="1" applyFill="1" applyBorder="1" applyAlignment="1">
      <alignment horizontal="right" vertical="center" wrapText="1"/>
    </xf>
    <xf numFmtId="0" fontId="32" fillId="41" borderId="0" xfId="0" applyFont="1" applyFill="1" applyBorder="1" applyAlignment="1">
      <alignment horizontal="center" vertical="center" wrapText="1"/>
    </xf>
    <xf numFmtId="0" fontId="32" fillId="41" borderId="12" xfId="0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3" fontId="32" fillId="41" borderId="12" xfId="0" applyNumberFormat="1" applyFont="1" applyFill="1" applyBorder="1" applyAlignment="1">
      <alignment horizontal="right" vertical="center" wrapText="1"/>
    </xf>
    <xf numFmtId="0" fontId="32" fillId="4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/>
    </xf>
    <xf numFmtId="0" fontId="8" fillId="0" borderId="22" xfId="0" applyFont="1" applyBorder="1" applyAlignment="1" quotePrefix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32" fillId="41" borderId="14" xfId="0" applyFont="1" applyFill="1" applyBorder="1" applyAlignment="1">
      <alignment horizontal="right" vertical="center" wrapText="1"/>
    </xf>
    <xf numFmtId="0" fontId="32" fillId="41" borderId="23" xfId="0" applyFont="1" applyFill="1" applyBorder="1" applyAlignment="1">
      <alignment horizontal="right" vertical="center" wrapText="1"/>
    </xf>
    <xf numFmtId="0" fontId="8" fillId="0" borderId="50" xfId="0" applyFont="1" applyBorder="1" applyAlignment="1" quotePrefix="1">
      <alignment horizontal="center" vertical="center"/>
    </xf>
    <xf numFmtId="0" fontId="8" fillId="0" borderId="50" xfId="0" applyFont="1" applyBorder="1" applyAlignment="1">
      <alignment vertical="center" wrapText="1"/>
    </xf>
    <xf numFmtId="3" fontId="3" fillId="0" borderId="50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9" fillId="34" borderId="32" xfId="0" applyFont="1" applyFill="1" applyBorder="1" applyAlignment="1">
      <alignment horizontal="left" vertical="center" wrapText="1"/>
    </xf>
    <xf numFmtId="0" fontId="9" fillId="34" borderId="51" xfId="0" applyFont="1" applyFill="1" applyBorder="1" applyAlignment="1">
      <alignment horizontal="left" vertical="center" wrapText="1"/>
    </xf>
    <xf numFmtId="0" fontId="9" fillId="34" borderId="37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44" borderId="52" xfId="0" applyFont="1" applyFill="1" applyBorder="1" applyAlignment="1">
      <alignment horizontal="left" vertical="center" wrapText="1"/>
    </xf>
    <xf numFmtId="0" fontId="9" fillId="44" borderId="53" xfId="0" applyFont="1" applyFill="1" applyBorder="1" applyAlignment="1">
      <alignment horizontal="left" vertical="center" wrapText="1"/>
    </xf>
    <xf numFmtId="0" fontId="9" fillId="44" borderId="54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9" fillId="44" borderId="55" xfId="0" applyFont="1" applyFill="1" applyBorder="1" applyAlignment="1">
      <alignment horizontal="left" vertical="center" wrapText="1"/>
    </xf>
    <xf numFmtId="0" fontId="0" fillId="45" borderId="56" xfId="0" applyFill="1" applyBorder="1" applyAlignment="1">
      <alignment horizontal="left" vertical="center" wrapText="1"/>
    </xf>
    <xf numFmtId="0" fontId="0" fillId="45" borderId="57" xfId="0" applyFill="1" applyBorder="1" applyAlignment="1">
      <alignment horizontal="left" vertical="center" wrapText="1"/>
    </xf>
    <xf numFmtId="0" fontId="8" fillId="0" borderId="58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9" fillId="46" borderId="61" xfId="0" applyFont="1" applyFill="1" applyBorder="1" applyAlignment="1">
      <alignment horizontal="left" vertical="center" wrapText="1"/>
    </xf>
    <xf numFmtId="0" fontId="0" fillId="47" borderId="62" xfId="0" applyFill="1" applyBorder="1" applyAlignment="1">
      <alignment horizontal="left" vertical="center" wrapText="1"/>
    </xf>
    <xf numFmtId="0" fontId="0" fillId="47" borderId="63" xfId="0" applyFill="1" applyBorder="1" applyAlignment="1">
      <alignment horizontal="left" vertical="center" wrapText="1"/>
    </xf>
    <xf numFmtId="0" fontId="8" fillId="0" borderId="3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9" fillId="48" borderId="61" xfId="0" applyFont="1" applyFill="1" applyBorder="1" applyAlignment="1">
      <alignment vertical="center" wrapText="1"/>
    </xf>
    <xf numFmtId="0" fontId="2" fillId="49" borderId="62" xfId="0" applyFont="1" applyFill="1" applyBorder="1" applyAlignment="1">
      <alignment vertical="center" wrapText="1"/>
    </xf>
    <xf numFmtId="0" fontId="2" fillId="49" borderId="63" xfId="0" applyFont="1" applyFill="1" applyBorder="1" applyAlignment="1">
      <alignment vertical="center" wrapText="1"/>
    </xf>
    <xf numFmtId="0" fontId="9" fillId="34" borderId="55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9" fillId="46" borderId="61" xfId="0" applyFont="1" applyFill="1" applyBorder="1" applyAlignment="1">
      <alignment horizontal="left" vertical="center" wrapText="1"/>
    </xf>
    <xf numFmtId="0" fontId="2" fillId="47" borderId="62" xfId="0" applyFont="1" applyFill="1" applyBorder="1" applyAlignment="1">
      <alignment horizontal="left" vertical="center" wrapText="1"/>
    </xf>
    <xf numFmtId="0" fontId="2" fillId="47" borderId="63" xfId="0" applyFont="1" applyFill="1" applyBorder="1" applyAlignment="1">
      <alignment horizontal="left" vertical="center" wrapText="1"/>
    </xf>
    <xf numFmtId="0" fontId="9" fillId="48" borderId="16" xfId="0" applyFont="1" applyFill="1" applyBorder="1" applyAlignment="1">
      <alignment vertical="center" wrapText="1"/>
    </xf>
    <xf numFmtId="0" fontId="2" fillId="49" borderId="20" xfId="0" applyFont="1" applyFill="1" applyBorder="1" applyAlignment="1">
      <alignment vertical="center" wrapText="1"/>
    </xf>
    <xf numFmtId="0" fontId="2" fillId="49" borderId="21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9" fillId="44" borderId="52" xfId="0" applyFont="1" applyFill="1" applyBorder="1" applyAlignment="1">
      <alignment horizontal="left" vertical="center" wrapText="1"/>
    </xf>
    <xf numFmtId="0" fontId="0" fillId="45" borderId="53" xfId="0" applyFill="1" applyBorder="1" applyAlignment="1">
      <alignment vertical="center" wrapText="1"/>
    </xf>
    <xf numFmtId="0" fontId="0" fillId="45" borderId="54" xfId="0" applyFill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44" borderId="73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43" borderId="69" xfId="0" applyFont="1" applyFill="1" applyBorder="1" applyAlignment="1">
      <alignment horizontal="left" vertical="top" wrapText="1"/>
    </xf>
    <xf numFmtId="0" fontId="8" fillId="43" borderId="43" xfId="0" applyFont="1" applyFill="1" applyBorder="1" applyAlignment="1">
      <alignment horizontal="left" vertical="top" wrapText="1"/>
    </xf>
    <xf numFmtId="0" fontId="8" fillId="43" borderId="4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69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3" borderId="51" xfId="0" applyFont="1" applyFill="1" applyBorder="1" applyAlignment="1">
      <alignment horizontal="left" vertical="top"/>
    </xf>
    <xf numFmtId="0" fontId="8" fillId="43" borderId="37" xfId="0" applyFont="1" applyFill="1" applyBorder="1" applyAlignment="1">
      <alignment horizontal="left" vertical="top"/>
    </xf>
    <xf numFmtId="0" fontId="8" fillId="42" borderId="33" xfId="0" applyFont="1" applyFill="1" applyBorder="1" applyAlignment="1">
      <alignment vertical="center" wrapText="1"/>
    </xf>
    <xf numFmtId="0" fontId="8" fillId="42" borderId="4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29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33" xfId="0" applyFont="1" applyFill="1" applyBorder="1" applyAlignment="1">
      <alignment horizontal="left" vertical="center"/>
    </xf>
    <xf numFmtId="0" fontId="8" fillId="42" borderId="4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" fillId="42" borderId="79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6" fillId="42" borderId="80" xfId="0" applyFont="1" applyFill="1" applyBorder="1" applyAlignment="1">
      <alignment horizontal="center" vertical="center" wrapText="1"/>
    </xf>
    <xf numFmtId="0" fontId="36" fillId="42" borderId="81" xfId="0" applyFont="1" applyFill="1" applyBorder="1" applyAlignment="1">
      <alignment horizontal="center" vertical="center" wrapText="1"/>
    </xf>
    <xf numFmtId="0" fontId="32" fillId="43" borderId="47" xfId="0" applyFont="1" applyFill="1" applyBorder="1" applyAlignment="1">
      <alignment horizontal="center" vertical="center" wrapText="1"/>
    </xf>
    <xf numFmtId="0" fontId="32" fillId="43" borderId="78" xfId="0" applyFont="1" applyFill="1" applyBorder="1" applyAlignment="1">
      <alignment horizontal="center" vertical="center" wrapText="1"/>
    </xf>
    <xf numFmtId="0" fontId="32" fillId="43" borderId="82" xfId="0" applyFont="1" applyFill="1" applyBorder="1" applyAlignment="1">
      <alignment horizontal="center" vertical="center" wrapText="1"/>
    </xf>
    <xf numFmtId="0" fontId="32" fillId="43" borderId="83" xfId="0" applyFont="1" applyFill="1" applyBorder="1" applyAlignment="1">
      <alignment horizontal="center" vertical="center" wrapText="1"/>
    </xf>
    <xf numFmtId="0" fontId="32" fillId="42" borderId="84" xfId="0" applyFont="1" applyFill="1" applyBorder="1" applyAlignment="1">
      <alignment horizontal="center" vertical="center" wrapText="1"/>
    </xf>
    <xf numFmtId="0" fontId="32" fillId="42" borderId="85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77" xfId="0" applyFont="1" applyFill="1" applyBorder="1" applyAlignment="1">
      <alignment horizontal="center" vertical="center" wrapText="1"/>
    </xf>
    <xf numFmtId="0" fontId="32" fillId="42" borderId="76" xfId="0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6" fillId="42" borderId="86" xfId="0" applyFont="1" applyFill="1" applyBorder="1" applyAlignment="1">
      <alignment horizontal="center" vertical="center" wrapText="1"/>
    </xf>
    <xf numFmtId="0" fontId="36" fillId="42" borderId="87" xfId="0" applyFont="1" applyFill="1" applyBorder="1" applyAlignment="1">
      <alignment horizontal="center" vertical="center" wrapText="1"/>
    </xf>
    <xf numFmtId="0" fontId="32" fillId="42" borderId="47" xfId="0" applyFont="1" applyFill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/>
    </xf>
    <xf numFmtId="0" fontId="32" fillId="42" borderId="78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7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42" borderId="88" xfId="0" applyFont="1" applyFill="1" applyBorder="1" applyAlignment="1">
      <alignment horizontal="center" vertical="center" wrapText="1"/>
    </xf>
    <xf numFmtId="0" fontId="32" fillId="42" borderId="89" xfId="0" applyFont="1" applyFill="1" applyBorder="1" applyAlignment="1">
      <alignment horizontal="center" vertical="center" wrapText="1"/>
    </xf>
    <xf numFmtId="0" fontId="32" fillId="42" borderId="9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8" fillId="33" borderId="48" xfId="0" applyFont="1" applyFill="1" applyBorder="1" applyAlignment="1" quotePrefix="1">
      <alignment horizontal="left" vertical="top" indent="1"/>
    </xf>
    <xf numFmtId="0" fontId="9" fillId="38" borderId="16" xfId="0" applyFont="1" applyFill="1" applyBorder="1" applyAlignment="1">
      <alignment horizontal="left" vertical="center"/>
    </xf>
    <xf numFmtId="0" fontId="9" fillId="38" borderId="20" xfId="0" applyFont="1" applyFill="1" applyBorder="1" applyAlignment="1">
      <alignment horizontal="left" vertical="center"/>
    </xf>
    <xf numFmtId="0" fontId="9" fillId="38" borderId="21" xfId="0" applyFont="1" applyFill="1" applyBorder="1" applyAlignment="1">
      <alignment horizontal="left" vertical="center"/>
    </xf>
    <xf numFmtId="0" fontId="8" fillId="43" borderId="4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9" fillId="35" borderId="16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8" xfId="0" applyFont="1" applyFill="1" applyBorder="1" applyAlignment="1">
      <alignment horizontal="center" vertical="center"/>
    </xf>
    <xf numFmtId="0" fontId="9" fillId="50" borderId="16" xfId="0" applyFont="1" applyFill="1" applyBorder="1" applyAlignment="1">
      <alignment horizontal="left" vertical="center" wrapText="1"/>
    </xf>
    <xf numFmtId="0" fontId="0" fillId="51" borderId="20" xfId="0" applyFill="1" applyBorder="1" applyAlignment="1">
      <alignment horizontal="left" vertical="center" wrapText="1"/>
    </xf>
    <xf numFmtId="0" fontId="0" fillId="51" borderId="21" xfId="0" applyFill="1" applyBorder="1" applyAlignment="1">
      <alignment horizontal="left" vertical="center" wrapText="1"/>
    </xf>
    <xf numFmtId="0" fontId="9" fillId="44" borderId="32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8" fillId="0" borderId="91" xfId="0" applyFont="1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40" borderId="16" xfId="0" applyFont="1" applyFill="1" applyBorder="1" applyAlignment="1">
      <alignment horizontal="left" vertical="center"/>
    </xf>
    <xf numFmtId="0" fontId="9" fillId="40" borderId="20" xfId="0" applyFont="1" applyFill="1" applyBorder="1" applyAlignment="1">
      <alignment horizontal="left" vertical="center"/>
    </xf>
    <xf numFmtId="0" fontId="9" fillId="40" borderId="21" xfId="0" applyFont="1" applyFill="1" applyBorder="1" applyAlignment="1">
      <alignment horizontal="left" vertical="center"/>
    </xf>
    <xf numFmtId="0" fontId="32" fillId="0" borderId="34" xfId="0" applyFont="1" applyBorder="1" applyAlignment="1">
      <alignment vertical="center" wrapText="1"/>
    </xf>
    <xf numFmtId="0" fontId="9" fillId="52" borderId="16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32" fillId="0" borderId="33" xfId="0" applyFont="1" applyBorder="1" applyAlignment="1">
      <alignment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0" fillId="10" borderId="51" xfId="0" applyFill="1" applyBorder="1" applyAlignment="1">
      <alignment horizontal="left" vertical="center" wrapText="1"/>
    </xf>
    <xf numFmtId="0" fontId="0" fillId="10" borderId="37" xfId="0" applyFill="1" applyBorder="1" applyAlignment="1">
      <alignment horizontal="left" vertical="center" wrapText="1"/>
    </xf>
    <xf numFmtId="0" fontId="9" fillId="16" borderId="16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6" borderId="21" xfId="0" applyFill="1" applyBorder="1" applyAlignment="1">
      <alignment horizontal="left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9" fillId="53" borderId="82" xfId="0" applyFont="1" applyFill="1" applyBorder="1" applyAlignment="1">
      <alignment horizontal="left" vertical="center" wrapText="1"/>
    </xf>
    <xf numFmtId="0" fontId="0" fillId="10" borderId="94" xfId="0" applyFill="1" applyBorder="1" applyAlignment="1">
      <alignment vertical="center"/>
    </xf>
    <xf numFmtId="0" fontId="0" fillId="10" borderId="83" xfId="0" applyFill="1" applyBorder="1" applyAlignment="1">
      <alignment vertical="center"/>
    </xf>
    <xf numFmtId="0" fontId="9" fillId="53" borderId="32" xfId="0" applyFont="1" applyFill="1" applyBorder="1" applyAlignment="1">
      <alignment horizontal="left" vertical="center" wrapText="1"/>
    </xf>
    <xf numFmtId="0" fontId="0" fillId="10" borderId="51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32" fillId="0" borderId="35" xfId="0" applyFont="1" applyBorder="1" applyAlignment="1">
      <alignment vertical="center" wrapText="1"/>
    </xf>
    <xf numFmtId="0" fontId="0" fillId="0" borderId="6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1" xfId="0" applyFont="1" applyFill="1" applyBorder="1" applyAlignment="1" quotePrefix="1">
      <alignment horizontal="left" vertical="center" wrapText="1" indent="1"/>
    </xf>
    <xf numFmtId="0" fontId="5" fillId="33" borderId="37" xfId="0" applyFont="1" applyFill="1" applyBorder="1" applyAlignment="1" quotePrefix="1">
      <alignment horizontal="left" vertical="center" wrapText="1" indent="1"/>
    </xf>
    <xf numFmtId="3" fontId="5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1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1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33" fillId="37" borderId="16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7" borderId="21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33" fillId="36" borderId="21" xfId="0" applyFont="1" applyFill="1" applyBorder="1" applyAlignment="1">
      <alignment horizontal="left" vertical="center" wrapText="1"/>
    </xf>
    <xf numFmtId="3" fontId="5" fillId="33" borderId="2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42" borderId="19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6" fillId="39" borderId="21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PageLayoutView="0" workbookViewId="0" topLeftCell="A209">
      <selection activeCell="Q17" sqref="Q17:S17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9.625" style="0" customWidth="1"/>
    <col min="13" max="13" width="7.25390625" style="0" customWidth="1"/>
    <col min="14" max="14" width="9.875" style="0" customWidth="1"/>
    <col min="15" max="15" width="8.12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96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251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252</v>
      </c>
      <c r="K4" s="5"/>
      <c r="L4" s="5"/>
      <c r="M4" s="4"/>
      <c r="N4" s="4"/>
      <c r="O4" s="4"/>
      <c r="P4" s="4"/>
    </row>
    <row r="5" spans="1:16" s="2" customFormat="1" ht="6.75" customHeight="1">
      <c r="A5" s="85"/>
      <c r="B5" s="85"/>
      <c r="C5" s="85"/>
      <c r="D5" s="85"/>
      <c r="E5" s="85"/>
      <c r="F5" s="85"/>
      <c r="G5" s="85"/>
      <c r="H5" s="85"/>
      <c r="I5" s="85"/>
      <c r="J5" s="5"/>
      <c r="K5" s="5"/>
      <c r="L5" s="5"/>
      <c r="M5" s="85"/>
      <c r="N5" s="85"/>
      <c r="O5" s="85"/>
      <c r="P5" s="85"/>
    </row>
    <row r="6" spans="1:16" s="2" customFormat="1" ht="12.75" customHeight="1">
      <c r="A6" s="410" t="s">
        <v>132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"/>
      <c r="N6" s="4"/>
      <c r="O6" s="4"/>
      <c r="P6" s="4"/>
    </row>
    <row r="7" spans="1:16" ht="5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2" customHeight="1">
      <c r="A8" s="416" t="s">
        <v>51</v>
      </c>
      <c r="B8" s="417"/>
      <c r="C8" s="418"/>
      <c r="D8" s="412" t="s">
        <v>67</v>
      </c>
      <c r="E8" s="412"/>
      <c r="F8" s="412"/>
      <c r="G8" s="412"/>
      <c r="H8" s="413"/>
      <c r="I8" s="411" t="s">
        <v>68</v>
      </c>
      <c r="J8" s="411"/>
      <c r="K8" s="411" t="s">
        <v>69</v>
      </c>
      <c r="L8" s="411"/>
      <c r="M8" s="4"/>
      <c r="N8" s="4"/>
      <c r="O8" s="4"/>
      <c r="P8" s="4"/>
    </row>
    <row r="9" spans="1:16" ht="12" customHeight="1">
      <c r="A9" s="90" t="s">
        <v>24</v>
      </c>
      <c r="B9" s="90" t="s">
        <v>52</v>
      </c>
      <c r="C9" s="90" t="s">
        <v>53</v>
      </c>
      <c r="D9" s="414"/>
      <c r="E9" s="414"/>
      <c r="F9" s="414"/>
      <c r="G9" s="414"/>
      <c r="H9" s="415"/>
      <c r="I9" s="187" t="s">
        <v>54</v>
      </c>
      <c r="J9" s="187" t="s">
        <v>55</v>
      </c>
      <c r="K9" s="187" t="s">
        <v>54</v>
      </c>
      <c r="L9" s="187" t="s">
        <v>55</v>
      </c>
      <c r="M9" s="4"/>
      <c r="N9" s="4"/>
      <c r="O9" s="4"/>
      <c r="P9" s="4"/>
    </row>
    <row r="10" spans="1:16" ht="13.5" customHeight="1">
      <c r="A10" s="177" t="s">
        <v>1</v>
      </c>
      <c r="B10" s="178"/>
      <c r="C10" s="178"/>
      <c r="D10" s="331" t="s">
        <v>222</v>
      </c>
      <c r="E10" s="332"/>
      <c r="F10" s="332"/>
      <c r="G10" s="332"/>
      <c r="H10" s="333"/>
      <c r="I10" s="184"/>
      <c r="J10" s="184"/>
      <c r="K10" s="184">
        <f>K11</f>
        <v>8664</v>
      </c>
      <c r="L10" s="184">
        <f>L11</f>
        <v>7564</v>
      </c>
      <c r="M10" s="247"/>
      <c r="N10" s="247"/>
      <c r="O10" s="247"/>
      <c r="P10" s="247"/>
    </row>
    <row r="11" spans="1:16" ht="14.25" customHeight="1">
      <c r="A11" s="180"/>
      <c r="B11" s="181" t="s">
        <v>220</v>
      </c>
      <c r="C11" s="180"/>
      <c r="D11" s="313" t="s">
        <v>223</v>
      </c>
      <c r="E11" s="314"/>
      <c r="F11" s="314"/>
      <c r="G11" s="314"/>
      <c r="H11" s="315"/>
      <c r="I11" s="13"/>
      <c r="J11" s="13"/>
      <c r="K11" s="13">
        <f>K12</f>
        <v>8664</v>
      </c>
      <c r="L11" s="13">
        <f>L13</f>
        <v>7564</v>
      </c>
      <c r="M11" s="247"/>
      <c r="N11" s="247"/>
      <c r="O11" s="247"/>
      <c r="P11" s="247"/>
    </row>
    <row r="12" spans="1:16" ht="12" customHeight="1">
      <c r="A12" s="182"/>
      <c r="B12" s="84"/>
      <c r="C12" s="201">
        <v>4430</v>
      </c>
      <c r="D12" s="304" t="s">
        <v>231</v>
      </c>
      <c r="E12" s="311"/>
      <c r="F12" s="311"/>
      <c r="G12" s="311"/>
      <c r="H12" s="312"/>
      <c r="I12" s="202"/>
      <c r="J12" s="202"/>
      <c r="K12" s="202">
        <v>8664</v>
      </c>
      <c r="L12" s="202"/>
      <c r="M12" s="268"/>
      <c r="N12" s="268"/>
      <c r="O12" s="268"/>
      <c r="P12" s="268"/>
    </row>
    <row r="13" spans="1:16" ht="25.5" customHeight="1">
      <c r="A13" s="182"/>
      <c r="B13" s="84"/>
      <c r="C13" s="201">
        <v>6050</v>
      </c>
      <c r="D13" s="316" t="s">
        <v>221</v>
      </c>
      <c r="E13" s="317"/>
      <c r="F13" s="317"/>
      <c r="G13" s="317"/>
      <c r="H13" s="318"/>
      <c r="I13" s="202"/>
      <c r="J13" s="202"/>
      <c r="K13" s="202"/>
      <c r="L13" s="208">
        <v>7564</v>
      </c>
      <c r="M13" s="247"/>
      <c r="N13" s="247"/>
      <c r="O13" s="247"/>
      <c r="P13" s="247"/>
    </row>
    <row r="14" spans="1:16" ht="13.5" customHeight="1">
      <c r="A14" s="177" t="s">
        <v>2</v>
      </c>
      <c r="B14" s="178"/>
      <c r="C14" s="178"/>
      <c r="D14" s="331" t="s">
        <v>238</v>
      </c>
      <c r="E14" s="332"/>
      <c r="F14" s="332"/>
      <c r="G14" s="332"/>
      <c r="H14" s="333"/>
      <c r="I14" s="184"/>
      <c r="J14" s="184"/>
      <c r="K14" s="184">
        <f>K15</f>
        <v>129065</v>
      </c>
      <c r="L14" s="184"/>
      <c r="M14" s="270"/>
      <c r="N14" s="270"/>
      <c r="O14" s="270"/>
      <c r="P14" s="270"/>
    </row>
    <row r="15" spans="1:16" ht="14.25" customHeight="1">
      <c r="A15" s="180"/>
      <c r="B15" s="181" t="s">
        <v>236</v>
      </c>
      <c r="C15" s="180"/>
      <c r="D15" s="313" t="s">
        <v>237</v>
      </c>
      <c r="E15" s="314"/>
      <c r="F15" s="314"/>
      <c r="G15" s="314"/>
      <c r="H15" s="315"/>
      <c r="I15" s="13"/>
      <c r="J15" s="13"/>
      <c r="K15" s="13">
        <f>K16</f>
        <v>129065</v>
      </c>
      <c r="L15" s="13"/>
      <c r="M15" s="270"/>
      <c r="N15" s="270"/>
      <c r="O15" s="270"/>
      <c r="P15" s="270"/>
    </row>
    <row r="16" spans="1:16" ht="13.5" customHeight="1">
      <c r="A16" s="182"/>
      <c r="B16" s="84"/>
      <c r="C16" s="201">
        <v>4430</v>
      </c>
      <c r="D16" s="304" t="s">
        <v>231</v>
      </c>
      <c r="E16" s="311"/>
      <c r="F16" s="311"/>
      <c r="G16" s="311"/>
      <c r="H16" s="312"/>
      <c r="I16" s="202"/>
      <c r="J16" s="202"/>
      <c r="K16" s="202">
        <v>129065</v>
      </c>
      <c r="L16" s="202"/>
      <c r="M16" s="270"/>
      <c r="N16" s="270"/>
      <c r="O16" s="270"/>
      <c r="P16" s="270"/>
    </row>
    <row r="17" spans="1:16" s="3" customFormat="1" ht="14.25" customHeight="1">
      <c r="A17" s="177">
        <v>600</v>
      </c>
      <c r="B17" s="178"/>
      <c r="C17" s="178"/>
      <c r="D17" s="331" t="s">
        <v>246</v>
      </c>
      <c r="E17" s="332"/>
      <c r="F17" s="332"/>
      <c r="G17" s="332"/>
      <c r="H17" s="333"/>
      <c r="I17" s="184"/>
      <c r="J17" s="184">
        <f>J20</f>
        <v>37989</v>
      </c>
      <c r="K17" s="184">
        <f>K18+K20</f>
        <v>50000</v>
      </c>
      <c r="L17" s="184"/>
      <c r="M17" s="179"/>
      <c r="N17" s="179"/>
      <c r="O17" s="179"/>
      <c r="P17" s="179"/>
    </row>
    <row r="18" spans="1:16" s="3" customFormat="1" ht="14.25" customHeight="1">
      <c r="A18" s="180"/>
      <c r="B18" s="181">
        <v>60004</v>
      </c>
      <c r="C18" s="180"/>
      <c r="D18" s="313" t="s">
        <v>211</v>
      </c>
      <c r="E18" s="314"/>
      <c r="F18" s="314"/>
      <c r="G18" s="314"/>
      <c r="H18" s="315"/>
      <c r="I18" s="13"/>
      <c r="J18" s="13"/>
      <c r="K18" s="13">
        <f>K19</f>
        <v>50000</v>
      </c>
      <c r="L18" s="13"/>
      <c r="M18" s="179"/>
      <c r="N18" s="179"/>
      <c r="O18" s="179"/>
      <c r="P18" s="179"/>
    </row>
    <row r="19" spans="1:16" ht="30" customHeight="1">
      <c r="A19" s="182"/>
      <c r="B19" s="84"/>
      <c r="C19" s="201">
        <v>2310</v>
      </c>
      <c r="D19" s="304" t="s">
        <v>212</v>
      </c>
      <c r="E19" s="305"/>
      <c r="F19" s="305"/>
      <c r="G19" s="305"/>
      <c r="H19" s="306"/>
      <c r="I19" s="254"/>
      <c r="J19" s="254"/>
      <c r="K19" s="254">
        <v>50000</v>
      </c>
      <c r="L19" s="254"/>
      <c r="M19" s="247"/>
      <c r="N19" s="247"/>
      <c r="O19" s="247"/>
      <c r="P19" s="247"/>
    </row>
    <row r="20" spans="1:16" ht="14.25" customHeight="1">
      <c r="A20" s="180"/>
      <c r="B20" s="181">
        <v>60016</v>
      </c>
      <c r="C20" s="180"/>
      <c r="D20" s="313" t="s">
        <v>226</v>
      </c>
      <c r="E20" s="314"/>
      <c r="F20" s="314"/>
      <c r="G20" s="314"/>
      <c r="H20" s="315"/>
      <c r="I20" s="13"/>
      <c r="J20" s="13">
        <f>J21</f>
        <v>37989</v>
      </c>
      <c r="K20" s="13"/>
      <c r="L20" s="13"/>
      <c r="M20" s="247"/>
      <c r="N20" s="247"/>
      <c r="O20" s="247"/>
      <c r="P20" s="247"/>
    </row>
    <row r="21" spans="1:16" ht="25.5" customHeight="1">
      <c r="A21" s="182"/>
      <c r="B21" s="84"/>
      <c r="C21" s="201">
        <v>6050</v>
      </c>
      <c r="D21" s="316" t="s">
        <v>228</v>
      </c>
      <c r="E21" s="317"/>
      <c r="F21" s="317"/>
      <c r="G21" s="317"/>
      <c r="H21" s="318"/>
      <c r="I21" s="202"/>
      <c r="J21" s="202">
        <v>37989</v>
      </c>
      <c r="K21" s="202"/>
      <c r="L21" s="208"/>
      <c r="M21" s="247"/>
      <c r="N21" s="247"/>
      <c r="O21" s="247"/>
      <c r="P21" s="247"/>
    </row>
    <row r="22" spans="1:16" ht="14.25" customHeight="1">
      <c r="A22" s="177">
        <v>700</v>
      </c>
      <c r="B22" s="178"/>
      <c r="C22" s="178"/>
      <c r="D22" s="319" t="s">
        <v>101</v>
      </c>
      <c r="E22" s="320"/>
      <c r="F22" s="320"/>
      <c r="G22" s="320"/>
      <c r="H22" s="321"/>
      <c r="I22" s="184"/>
      <c r="J22" s="184"/>
      <c r="K22" s="184">
        <f>K23</f>
        <v>108044</v>
      </c>
      <c r="L22" s="184"/>
      <c r="M22" s="243"/>
      <c r="N22" s="243"/>
      <c r="O22" s="243"/>
      <c r="P22" s="243"/>
    </row>
    <row r="23" spans="1:16" ht="14.25" customHeight="1">
      <c r="A23" s="180"/>
      <c r="B23" s="181">
        <v>70005</v>
      </c>
      <c r="C23" s="180"/>
      <c r="D23" s="313" t="s">
        <v>110</v>
      </c>
      <c r="E23" s="314"/>
      <c r="F23" s="314"/>
      <c r="G23" s="314"/>
      <c r="H23" s="315"/>
      <c r="I23" s="13"/>
      <c r="J23" s="13"/>
      <c r="K23" s="13">
        <f>SUM(K24:K27)</f>
        <v>108044</v>
      </c>
      <c r="L23" s="13"/>
      <c r="M23" s="243"/>
      <c r="N23" s="243"/>
      <c r="O23" s="243"/>
      <c r="P23" s="243"/>
    </row>
    <row r="24" spans="1:16" ht="13.5" customHeight="1">
      <c r="A24" s="182"/>
      <c r="B24" s="84"/>
      <c r="C24" s="201">
        <v>4110</v>
      </c>
      <c r="D24" s="310" t="s">
        <v>128</v>
      </c>
      <c r="E24" s="305"/>
      <c r="F24" s="305"/>
      <c r="G24" s="305"/>
      <c r="H24" s="306"/>
      <c r="I24" s="202"/>
      <c r="J24" s="202"/>
      <c r="K24" s="202">
        <v>3000</v>
      </c>
      <c r="L24" s="208"/>
      <c r="M24" s="250"/>
      <c r="N24" s="250"/>
      <c r="O24" s="250"/>
      <c r="P24" s="250"/>
    </row>
    <row r="25" spans="1:16" ht="13.5" customHeight="1">
      <c r="A25" s="182"/>
      <c r="B25" s="84"/>
      <c r="C25" s="201">
        <v>4120</v>
      </c>
      <c r="D25" s="310" t="s">
        <v>127</v>
      </c>
      <c r="E25" s="305"/>
      <c r="F25" s="305"/>
      <c r="G25" s="305"/>
      <c r="H25" s="306"/>
      <c r="I25" s="202"/>
      <c r="J25" s="202"/>
      <c r="K25" s="202">
        <v>1000</v>
      </c>
      <c r="L25" s="208"/>
      <c r="M25" s="250"/>
      <c r="N25" s="250"/>
      <c r="O25" s="250"/>
      <c r="P25" s="250"/>
    </row>
    <row r="26" spans="1:16" ht="13.5" customHeight="1">
      <c r="A26" s="182"/>
      <c r="B26" s="84"/>
      <c r="C26" s="201">
        <v>4170</v>
      </c>
      <c r="D26" s="310" t="s">
        <v>210</v>
      </c>
      <c r="E26" s="305"/>
      <c r="F26" s="305"/>
      <c r="G26" s="305"/>
      <c r="H26" s="306"/>
      <c r="I26" s="202"/>
      <c r="J26" s="202"/>
      <c r="K26" s="202">
        <v>44044</v>
      </c>
      <c r="L26" s="208"/>
      <c r="M26" s="268"/>
      <c r="N26" s="268"/>
      <c r="O26" s="268"/>
      <c r="P26" s="268"/>
    </row>
    <row r="27" spans="1:16" ht="10.5" customHeight="1">
      <c r="A27" s="182"/>
      <c r="B27" s="84"/>
      <c r="C27" s="201">
        <v>4260</v>
      </c>
      <c r="D27" s="304" t="s">
        <v>177</v>
      </c>
      <c r="E27" s="311"/>
      <c r="F27" s="311"/>
      <c r="G27" s="311"/>
      <c r="H27" s="312"/>
      <c r="I27" s="202"/>
      <c r="J27" s="202"/>
      <c r="K27" s="202">
        <v>60000</v>
      </c>
      <c r="L27" s="208"/>
      <c r="M27" s="243"/>
      <c r="N27" s="243"/>
      <c r="O27" s="243"/>
      <c r="P27" s="243"/>
    </row>
    <row r="28" spans="1:16" ht="15" customHeight="1">
      <c r="A28" s="177">
        <v>710</v>
      </c>
      <c r="B28" s="178"/>
      <c r="C28" s="178"/>
      <c r="D28" s="472" t="s">
        <v>208</v>
      </c>
      <c r="E28" s="473"/>
      <c r="F28" s="473"/>
      <c r="G28" s="473"/>
      <c r="H28" s="474"/>
      <c r="I28" s="184"/>
      <c r="J28" s="184"/>
      <c r="K28" s="184">
        <f>K29</f>
        <v>3000</v>
      </c>
      <c r="L28" s="184"/>
      <c r="M28" s="242"/>
      <c r="N28" s="242"/>
      <c r="O28" s="242"/>
      <c r="P28" s="242"/>
    </row>
    <row r="29" spans="1:16" ht="24.75" customHeight="1">
      <c r="A29" s="180"/>
      <c r="B29" s="181">
        <v>71095</v>
      </c>
      <c r="C29" s="180"/>
      <c r="D29" s="475" t="s">
        <v>209</v>
      </c>
      <c r="E29" s="476"/>
      <c r="F29" s="476"/>
      <c r="G29" s="476"/>
      <c r="H29" s="477"/>
      <c r="I29" s="13"/>
      <c r="J29" s="13"/>
      <c r="K29" s="13">
        <f>SUM(K30:K35)</f>
        <v>3000</v>
      </c>
      <c r="L29" s="13"/>
      <c r="M29" s="242"/>
      <c r="N29" s="242"/>
      <c r="O29" s="242"/>
      <c r="P29" s="242"/>
    </row>
    <row r="30" spans="1:16" ht="12.75" customHeight="1">
      <c r="A30" s="182"/>
      <c r="B30" s="84"/>
      <c r="C30" s="201">
        <v>4117</v>
      </c>
      <c r="D30" s="310" t="s">
        <v>128</v>
      </c>
      <c r="E30" s="305"/>
      <c r="F30" s="305"/>
      <c r="G30" s="305"/>
      <c r="H30" s="306"/>
      <c r="I30" s="202"/>
      <c r="J30" s="202"/>
      <c r="K30" s="202">
        <v>400</v>
      </c>
      <c r="L30" s="202"/>
      <c r="M30" s="242"/>
      <c r="N30" s="242"/>
      <c r="O30" s="242"/>
      <c r="P30" s="242"/>
    </row>
    <row r="31" spans="1:16" ht="12.75" customHeight="1">
      <c r="A31" s="182"/>
      <c r="B31" s="84"/>
      <c r="C31" s="201">
        <v>4119</v>
      </c>
      <c r="D31" s="310" t="s">
        <v>128</v>
      </c>
      <c r="E31" s="305"/>
      <c r="F31" s="305"/>
      <c r="G31" s="305"/>
      <c r="H31" s="306"/>
      <c r="I31" s="202"/>
      <c r="J31" s="202"/>
      <c r="K31" s="202">
        <v>43</v>
      </c>
      <c r="L31" s="202"/>
      <c r="M31" s="242"/>
      <c r="N31" s="242"/>
      <c r="O31" s="242"/>
      <c r="P31" s="242"/>
    </row>
    <row r="32" spans="1:16" ht="12.75" customHeight="1">
      <c r="A32" s="182"/>
      <c r="B32" s="84"/>
      <c r="C32" s="201">
        <v>4127</v>
      </c>
      <c r="D32" s="310" t="s">
        <v>127</v>
      </c>
      <c r="E32" s="305"/>
      <c r="F32" s="305"/>
      <c r="G32" s="305"/>
      <c r="H32" s="306"/>
      <c r="I32" s="202"/>
      <c r="J32" s="202"/>
      <c r="K32" s="202">
        <v>50</v>
      </c>
      <c r="L32" s="202"/>
      <c r="M32" s="242"/>
      <c r="N32" s="242"/>
      <c r="O32" s="242"/>
      <c r="P32" s="242"/>
    </row>
    <row r="33" spans="1:16" ht="12.75" customHeight="1">
      <c r="A33" s="182"/>
      <c r="B33" s="84"/>
      <c r="C33" s="201">
        <v>4129</v>
      </c>
      <c r="D33" s="310" t="s">
        <v>127</v>
      </c>
      <c r="E33" s="305"/>
      <c r="F33" s="305"/>
      <c r="G33" s="305"/>
      <c r="H33" s="306"/>
      <c r="I33" s="202"/>
      <c r="J33" s="202"/>
      <c r="K33" s="202">
        <v>7</v>
      </c>
      <c r="L33" s="202"/>
      <c r="M33" s="242"/>
      <c r="N33" s="242"/>
      <c r="O33" s="242"/>
      <c r="P33" s="242"/>
    </row>
    <row r="34" spans="1:16" ht="12.75" customHeight="1">
      <c r="A34" s="182"/>
      <c r="B34" s="84"/>
      <c r="C34" s="201">
        <v>4177</v>
      </c>
      <c r="D34" s="310" t="s">
        <v>210</v>
      </c>
      <c r="E34" s="305"/>
      <c r="F34" s="305"/>
      <c r="G34" s="305"/>
      <c r="H34" s="306"/>
      <c r="I34" s="202"/>
      <c r="J34" s="202"/>
      <c r="K34" s="202">
        <v>2250</v>
      </c>
      <c r="L34" s="202"/>
      <c r="M34" s="242"/>
      <c r="N34" s="242"/>
      <c r="O34" s="242"/>
      <c r="P34" s="242"/>
    </row>
    <row r="35" spans="1:16" ht="12.75" customHeight="1">
      <c r="A35" s="182"/>
      <c r="B35" s="84"/>
      <c r="C35" s="128">
        <v>4179</v>
      </c>
      <c r="D35" s="341" t="s">
        <v>210</v>
      </c>
      <c r="E35" s="342"/>
      <c r="F35" s="342"/>
      <c r="G35" s="342"/>
      <c r="H35" s="343"/>
      <c r="I35" s="207"/>
      <c r="J35" s="207"/>
      <c r="K35" s="207">
        <v>250</v>
      </c>
      <c r="L35" s="207"/>
      <c r="M35" s="242"/>
      <c r="N35" s="242"/>
      <c r="O35" s="242"/>
      <c r="P35" s="242"/>
    </row>
    <row r="36" spans="1:16" ht="15" customHeight="1">
      <c r="A36" s="185">
        <v>720</v>
      </c>
      <c r="B36" s="186"/>
      <c r="C36" s="186"/>
      <c r="D36" s="334" t="s">
        <v>140</v>
      </c>
      <c r="E36" s="335"/>
      <c r="F36" s="335"/>
      <c r="G36" s="335"/>
      <c r="H36" s="336"/>
      <c r="I36" s="72"/>
      <c r="J36" s="72">
        <f>J37+J50</f>
        <v>1044950</v>
      </c>
      <c r="K36" s="72">
        <f>K43</f>
        <v>183000</v>
      </c>
      <c r="L36" s="72">
        <f>L50</f>
        <v>1450</v>
      </c>
      <c r="M36" s="220"/>
      <c r="N36" s="220"/>
      <c r="O36" s="220"/>
      <c r="P36" s="220"/>
    </row>
    <row r="37" spans="1:16" ht="26.25" customHeight="1">
      <c r="A37" s="180"/>
      <c r="B37" s="181">
        <v>72095</v>
      </c>
      <c r="C37" s="180"/>
      <c r="D37" s="356" t="s">
        <v>206</v>
      </c>
      <c r="E37" s="357"/>
      <c r="F37" s="357"/>
      <c r="G37" s="357"/>
      <c r="H37" s="358"/>
      <c r="I37" s="13"/>
      <c r="J37" s="13">
        <f>SUM(J38:J39)</f>
        <v>1044950</v>
      </c>
      <c r="K37" s="13"/>
      <c r="L37" s="13"/>
      <c r="M37" s="220"/>
      <c r="N37" s="220"/>
      <c r="O37" s="220"/>
      <c r="P37" s="220"/>
    </row>
    <row r="38" spans="1:16" ht="12.75" customHeight="1">
      <c r="A38" s="182"/>
      <c r="B38" s="84"/>
      <c r="C38" s="201">
        <v>6057</v>
      </c>
      <c r="D38" s="316" t="s">
        <v>207</v>
      </c>
      <c r="E38" s="317"/>
      <c r="F38" s="317"/>
      <c r="G38" s="317"/>
      <c r="H38" s="318"/>
      <c r="I38" s="202"/>
      <c r="J38" s="202">
        <v>888207</v>
      </c>
      <c r="K38" s="202"/>
      <c r="L38" s="202"/>
      <c r="M38" s="220"/>
      <c r="N38" s="220"/>
      <c r="O38" s="220"/>
      <c r="P38" s="220"/>
    </row>
    <row r="39" spans="1:16" ht="15" customHeight="1">
      <c r="A39" s="290"/>
      <c r="B39" s="226"/>
      <c r="C39" s="128">
        <v>6059</v>
      </c>
      <c r="D39" s="338" t="s">
        <v>207</v>
      </c>
      <c r="E39" s="339"/>
      <c r="F39" s="339"/>
      <c r="G39" s="339"/>
      <c r="H39" s="340"/>
      <c r="I39" s="207"/>
      <c r="J39" s="207">
        <v>156743</v>
      </c>
      <c r="K39" s="207"/>
      <c r="L39" s="207"/>
      <c r="M39" s="220"/>
      <c r="N39" s="220"/>
      <c r="O39" s="220"/>
      <c r="P39" s="220"/>
    </row>
    <row r="40" spans="1:16" ht="6" customHeight="1">
      <c r="A40" s="287"/>
      <c r="B40" s="287"/>
      <c r="C40" s="271"/>
      <c r="D40" s="288"/>
      <c r="E40" s="257"/>
      <c r="F40" s="257"/>
      <c r="G40" s="257"/>
      <c r="H40" s="257"/>
      <c r="I40" s="289"/>
      <c r="J40" s="289"/>
      <c r="K40" s="289"/>
      <c r="L40" s="289"/>
      <c r="M40" s="247"/>
      <c r="N40" s="247"/>
      <c r="O40" s="247"/>
      <c r="P40" s="247"/>
    </row>
    <row r="41" spans="1:16" ht="12.75" customHeight="1">
      <c r="A41" s="416" t="s">
        <v>51</v>
      </c>
      <c r="B41" s="417"/>
      <c r="C41" s="418"/>
      <c r="D41" s="412" t="s">
        <v>67</v>
      </c>
      <c r="E41" s="412"/>
      <c r="F41" s="412"/>
      <c r="G41" s="412"/>
      <c r="H41" s="413"/>
      <c r="I41" s="411" t="s">
        <v>68</v>
      </c>
      <c r="J41" s="411"/>
      <c r="K41" s="411" t="s">
        <v>69</v>
      </c>
      <c r="L41" s="411"/>
      <c r="M41" s="247"/>
      <c r="N41" s="247"/>
      <c r="O41" s="247"/>
      <c r="P41" s="247"/>
    </row>
    <row r="42" spans="1:16" ht="17.25" customHeight="1">
      <c r="A42" s="267" t="s">
        <v>24</v>
      </c>
      <c r="B42" s="267" t="s">
        <v>52</v>
      </c>
      <c r="C42" s="267" t="s">
        <v>53</v>
      </c>
      <c r="D42" s="414"/>
      <c r="E42" s="414"/>
      <c r="F42" s="414"/>
      <c r="G42" s="414"/>
      <c r="H42" s="415"/>
      <c r="I42" s="187" t="s">
        <v>54</v>
      </c>
      <c r="J42" s="187" t="s">
        <v>55</v>
      </c>
      <c r="K42" s="187" t="s">
        <v>54</v>
      </c>
      <c r="L42" s="187" t="s">
        <v>55</v>
      </c>
      <c r="M42" s="247"/>
      <c r="N42" s="247"/>
      <c r="O42" s="247"/>
      <c r="P42" s="247"/>
    </row>
    <row r="43" spans="1:16" ht="39" customHeight="1">
      <c r="A43" s="180"/>
      <c r="B43" s="181">
        <v>72095</v>
      </c>
      <c r="C43" s="180"/>
      <c r="D43" s="356" t="s">
        <v>188</v>
      </c>
      <c r="E43" s="478"/>
      <c r="F43" s="478"/>
      <c r="G43" s="478"/>
      <c r="H43" s="479"/>
      <c r="I43" s="13"/>
      <c r="J43" s="13"/>
      <c r="K43" s="13">
        <f>SUM(K44:K49)</f>
        <v>183000</v>
      </c>
      <c r="L43" s="13"/>
      <c r="M43" s="242"/>
      <c r="N43" s="242"/>
      <c r="O43" s="242"/>
      <c r="P43" s="242"/>
    </row>
    <row r="44" spans="1:16" ht="12.75" customHeight="1">
      <c r="A44" s="182"/>
      <c r="B44" s="84"/>
      <c r="C44" s="201">
        <v>4117</v>
      </c>
      <c r="D44" s="316" t="s">
        <v>128</v>
      </c>
      <c r="E44" s="317"/>
      <c r="F44" s="317"/>
      <c r="G44" s="317"/>
      <c r="H44" s="318"/>
      <c r="I44" s="202"/>
      <c r="J44" s="202"/>
      <c r="K44" s="202">
        <v>4357</v>
      </c>
      <c r="L44" s="202"/>
      <c r="M44" s="242"/>
      <c r="N44" s="242"/>
      <c r="O44" s="242"/>
      <c r="P44" s="242"/>
    </row>
    <row r="45" spans="1:16" ht="12.75" customHeight="1">
      <c r="A45" s="182"/>
      <c r="B45" s="84"/>
      <c r="C45" s="201">
        <v>4127</v>
      </c>
      <c r="D45" s="310" t="s">
        <v>127</v>
      </c>
      <c r="E45" s="305"/>
      <c r="F45" s="305"/>
      <c r="G45" s="305"/>
      <c r="H45" s="306"/>
      <c r="I45" s="202"/>
      <c r="J45" s="202"/>
      <c r="K45" s="202">
        <v>643</v>
      </c>
      <c r="L45" s="202"/>
      <c r="M45" s="242"/>
      <c r="N45" s="242"/>
      <c r="O45" s="242"/>
      <c r="P45" s="242"/>
    </row>
    <row r="46" spans="1:16" ht="12.75" customHeight="1">
      <c r="A46" s="182"/>
      <c r="B46" s="84"/>
      <c r="C46" s="201">
        <v>4177</v>
      </c>
      <c r="D46" s="310" t="s">
        <v>210</v>
      </c>
      <c r="E46" s="305"/>
      <c r="F46" s="305"/>
      <c r="G46" s="305"/>
      <c r="H46" s="306"/>
      <c r="I46" s="202"/>
      <c r="J46" s="202"/>
      <c r="K46" s="202">
        <v>25000</v>
      </c>
      <c r="L46" s="202"/>
      <c r="M46" s="242"/>
      <c r="N46" s="242"/>
      <c r="O46" s="242"/>
      <c r="P46" s="242"/>
    </row>
    <row r="47" spans="1:16" ht="12.75" customHeight="1">
      <c r="A47" s="182"/>
      <c r="B47" s="84"/>
      <c r="C47" s="201">
        <v>4217</v>
      </c>
      <c r="D47" s="337" t="s">
        <v>145</v>
      </c>
      <c r="E47" s="337"/>
      <c r="F47" s="337"/>
      <c r="G47" s="337"/>
      <c r="H47" s="337"/>
      <c r="I47" s="202"/>
      <c r="J47" s="202"/>
      <c r="K47" s="202">
        <v>135500</v>
      </c>
      <c r="L47" s="202"/>
      <c r="M47" s="242"/>
      <c r="N47" s="242"/>
      <c r="O47" s="242"/>
      <c r="P47" s="242"/>
    </row>
    <row r="48" spans="1:16" ht="12.75" customHeight="1">
      <c r="A48" s="182"/>
      <c r="B48" s="84"/>
      <c r="C48" s="201">
        <v>4307</v>
      </c>
      <c r="D48" s="304" t="s">
        <v>123</v>
      </c>
      <c r="E48" s="311"/>
      <c r="F48" s="311"/>
      <c r="G48" s="311"/>
      <c r="H48" s="312"/>
      <c r="I48" s="202"/>
      <c r="J48" s="202"/>
      <c r="K48" s="202">
        <v>9500</v>
      </c>
      <c r="L48" s="202"/>
      <c r="M48" s="242"/>
      <c r="N48" s="242"/>
      <c r="O48" s="242"/>
      <c r="P48" s="242"/>
    </row>
    <row r="49" spans="1:16" ht="12.75" customHeight="1">
      <c r="A49" s="182"/>
      <c r="B49" s="84"/>
      <c r="C49" s="245">
        <v>4707</v>
      </c>
      <c r="D49" s="480" t="s">
        <v>169</v>
      </c>
      <c r="E49" s="481"/>
      <c r="F49" s="481"/>
      <c r="G49" s="481"/>
      <c r="H49" s="482"/>
      <c r="I49" s="208"/>
      <c r="J49" s="208"/>
      <c r="K49" s="208">
        <v>8000</v>
      </c>
      <c r="L49" s="208"/>
      <c r="M49" s="242"/>
      <c r="N49" s="242"/>
      <c r="O49" s="242"/>
      <c r="P49" s="242"/>
    </row>
    <row r="50" spans="1:16" ht="29.25" customHeight="1">
      <c r="A50" s="180"/>
      <c r="B50" s="181">
        <v>72095</v>
      </c>
      <c r="C50" s="180"/>
      <c r="D50" s="356" t="s">
        <v>244</v>
      </c>
      <c r="E50" s="357"/>
      <c r="F50" s="357"/>
      <c r="G50" s="357"/>
      <c r="H50" s="358"/>
      <c r="I50" s="13"/>
      <c r="J50" s="13"/>
      <c r="K50" s="13"/>
      <c r="L50" s="13">
        <f>SUM(L51:L52)</f>
        <v>1450</v>
      </c>
      <c r="M50" s="285"/>
      <c r="N50" s="285"/>
      <c r="O50" s="285"/>
      <c r="P50" s="285"/>
    </row>
    <row r="51" spans="1:16" ht="12.75" customHeight="1">
      <c r="A51" s="182"/>
      <c r="B51" s="84"/>
      <c r="C51" s="201">
        <v>6057</v>
      </c>
      <c r="D51" s="316" t="s">
        <v>207</v>
      </c>
      <c r="E51" s="317"/>
      <c r="F51" s="317"/>
      <c r="G51" s="317"/>
      <c r="H51" s="318"/>
      <c r="I51" s="202"/>
      <c r="J51" s="202"/>
      <c r="K51" s="202"/>
      <c r="L51" s="202">
        <v>1233</v>
      </c>
      <c r="M51" s="285"/>
      <c r="N51" s="285"/>
      <c r="O51" s="285"/>
      <c r="P51" s="285"/>
    </row>
    <row r="52" spans="1:16" ht="12.75" customHeight="1">
      <c r="A52" s="290"/>
      <c r="B52" s="226"/>
      <c r="C52" s="128">
        <v>6059</v>
      </c>
      <c r="D52" s="338" t="s">
        <v>207</v>
      </c>
      <c r="E52" s="339"/>
      <c r="F52" s="339"/>
      <c r="G52" s="339"/>
      <c r="H52" s="340"/>
      <c r="I52" s="207"/>
      <c r="J52" s="207"/>
      <c r="K52" s="207"/>
      <c r="L52" s="207">
        <v>217</v>
      </c>
      <c r="M52" s="285"/>
      <c r="N52" s="285"/>
      <c r="O52" s="285"/>
      <c r="P52" s="285"/>
    </row>
    <row r="53" spans="1:16" ht="14.25" customHeight="1">
      <c r="A53" s="177">
        <v>750</v>
      </c>
      <c r="B53" s="178"/>
      <c r="C53" s="178"/>
      <c r="D53" s="331" t="s">
        <v>126</v>
      </c>
      <c r="E53" s="332"/>
      <c r="F53" s="332"/>
      <c r="G53" s="332"/>
      <c r="H53" s="333"/>
      <c r="I53" s="184">
        <f>I54</f>
        <v>87305</v>
      </c>
      <c r="J53" s="184"/>
      <c r="K53" s="184">
        <f>K54</f>
        <v>87305</v>
      </c>
      <c r="L53" s="184"/>
      <c r="M53" s="209"/>
      <c r="N53" s="209"/>
      <c r="O53" s="209"/>
      <c r="P53" s="209"/>
    </row>
    <row r="54" spans="1:16" ht="12.75" customHeight="1">
      <c r="A54" s="180"/>
      <c r="B54" s="181">
        <v>75023</v>
      </c>
      <c r="C54" s="180"/>
      <c r="D54" s="307" t="s">
        <v>122</v>
      </c>
      <c r="E54" s="308"/>
      <c r="F54" s="308"/>
      <c r="G54" s="308"/>
      <c r="H54" s="309"/>
      <c r="I54" s="13">
        <f>I56</f>
        <v>87305</v>
      </c>
      <c r="J54" s="13"/>
      <c r="K54" s="13">
        <f>K55</f>
        <v>87305</v>
      </c>
      <c r="L54" s="13"/>
      <c r="M54" s="209"/>
      <c r="N54" s="209"/>
      <c r="O54" s="209"/>
      <c r="P54" s="209"/>
    </row>
    <row r="55" spans="1:16" ht="12.75" customHeight="1">
      <c r="A55" s="183"/>
      <c r="B55" s="74"/>
      <c r="C55" s="201">
        <v>4010</v>
      </c>
      <c r="D55" s="304" t="s">
        <v>166</v>
      </c>
      <c r="E55" s="305"/>
      <c r="F55" s="305"/>
      <c r="G55" s="305"/>
      <c r="H55" s="306"/>
      <c r="I55" s="202"/>
      <c r="J55" s="202"/>
      <c r="K55" s="202">
        <v>87305</v>
      </c>
      <c r="L55" s="202"/>
      <c r="M55" s="209"/>
      <c r="N55" s="209"/>
      <c r="O55" s="209"/>
      <c r="P55" s="209"/>
    </row>
    <row r="56" spans="1:16" ht="13.5" customHeight="1">
      <c r="A56" s="182"/>
      <c r="B56" s="84"/>
      <c r="C56" s="248">
        <v>4040</v>
      </c>
      <c r="D56" s="304" t="s">
        <v>161</v>
      </c>
      <c r="E56" s="305"/>
      <c r="F56" s="305"/>
      <c r="G56" s="305"/>
      <c r="H56" s="306"/>
      <c r="I56" s="249">
        <v>87305</v>
      </c>
      <c r="J56" s="249"/>
      <c r="K56" s="249"/>
      <c r="L56" s="249"/>
      <c r="M56" s="243"/>
      <c r="N56" s="243"/>
      <c r="O56" s="243"/>
      <c r="P56" s="243"/>
    </row>
    <row r="57" spans="1:16" ht="15" customHeight="1">
      <c r="A57" s="185">
        <v>801</v>
      </c>
      <c r="B57" s="186"/>
      <c r="C57" s="186"/>
      <c r="D57" s="334" t="s">
        <v>124</v>
      </c>
      <c r="E57" s="335"/>
      <c r="F57" s="335"/>
      <c r="G57" s="335"/>
      <c r="H57" s="336"/>
      <c r="I57" s="72">
        <f>I88+I58+I71+I77+I84+I86</f>
        <v>657135</v>
      </c>
      <c r="J57" s="72">
        <f>J58</f>
        <v>1073587</v>
      </c>
      <c r="K57" s="72">
        <f>K88+K58+K71+K77+K84+K86+K82</f>
        <v>796076</v>
      </c>
      <c r="L57" s="72">
        <f>L58</f>
        <v>994000</v>
      </c>
      <c r="M57" s="236"/>
      <c r="N57" s="236"/>
      <c r="O57" s="236"/>
      <c r="P57" s="236"/>
    </row>
    <row r="58" spans="1:16" ht="15" customHeight="1">
      <c r="A58" s="180"/>
      <c r="B58" s="181">
        <v>80101</v>
      </c>
      <c r="C58" s="180"/>
      <c r="D58" s="301" t="s">
        <v>100</v>
      </c>
      <c r="E58" s="302"/>
      <c r="F58" s="302"/>
      <c r="G58" s="302"/>
      <c r="H58" s="303"/>
      <c r="I58" s="13">
        <f>SUM(I59:I64)</f>
        <v>50210</v>
      </c>
      <c r="J58" s="13">
        <f>J69+J68</f>
        <v>1073587</v>
      </c>
      <c r="K58" s="13">
        <f>SUM(K59:K67)</f>
        <v>568651</v>
      </c>
      <c r="L58" s="13">
        <f>L68+L70</f>
        <v>994000</v>
      </c>
      <c r="M58" s="240"/>
      <c r="N58" s="240"/>
      <c r="O58" s="240"/>
      <c r="P58" s="240"/>
    </row>
    <row r="59" spans="1:16" ht="24.75" customHeight="1">
      <c r="A59" s="182"/>
      <c r="B59" s="84"/>
      <c r="C59" s="201">
        <v>2540</v>
      </c>
      <c r="D59" s="304" t="s">
        <v>233</v>
      </c>
      <c r="E59" s="305"/>
      <c r="F59" s="305"/>
      <c r="G59" s="305"/>
      <c r="H59" s="306"/>
      <c r="I59" s="202">
        <v>45000</v>
      </c>
      <c r="J59" s="202"/>
      <c r="K59" s="202"/>
      <c r="L59" s="202"/>
      <c r="M59" s="240"/>
      <c r="N59" s="240"/>
      <c r="O59" s="240"/>
      <c r="P59" s="240"/>
    </row>
    <row r="60" spans="1:16" ht="13.5" customHeight="1">
      <c r="A60" s="182"/>
      <c r="B60" s="84"/>
      <c r="C60" s="201">
        <v>4010</v>
      </c>
      <c r="D60" s="304" t="s">
        <v>166</v>
      </c>
      <c r="E60" s="305"/>
      <c r="F60" s="305"/>
      <c r="G60" s="305"/>
      <c r="H60" s="306"/>
      <c r="I60" s="202"/>
      <c r="J60" s="202"/>
      <c r="K60" s="202">
        <v>100000</v>
      </c>
      <c r="L60" s="202"/>
      <c r="M60" s="270"/>
      <c r="N60" s="270"/>
      <c r="O60" s="270"/>
      <c r="P60" s="270"/>
    </row>
    <row r="61" spans="1:16" ht="14.25" customHeight="1">
      <c r="A61" s="182"/>
      <c r="B61" s="84"/>
      <c r="C61" s="201">
        <v>4040</v>
      </c>
      <c r="D61" s="304" t="s">
        <v>161</v>
      </c>
      <c r="E61" s="305"/>
      <c r="F61" s="305"/>
      <c r="G61" s="305"/>
      <c r="H61" s="306"/>
      <c r="I61" s="202">
        <v>5210</v>
      </c>
      <c r="J61" s="202"/>
      <c r="K61" s="202"/>
      <c r="L61" s="202"/>
      <c r="M61" s="240"/>
      <c r="N61" s="240"/>
      <c r="O61" s="240"/>
      <c r="P61" s="240"/>
    </row>
    <row r="62" spans="1:16" ht="14.25" customHeight="1">
      <c r="A62" s="182"/>
      <c r="B62" s="84"/>
      <c r="C62" s="201">
        <v>4210</v>
      </c>
      <c r="D62" s="337" t="s">
        <v>145</v>
      </c>
      <c r="E62" s="337"/>
      <c r="F62" s="337"/>
      <c r="G62" s="337"/>
      <c r="H62" s="337"/>
      <c r="I62" s="202"/>
      <c r="J62" s="202"/>
      <c r="K62" s="202">
        <v>56310</v>
      </c>
      <c r="L62" s="202"/>
      <c r="M62" s="240"/>
      <c r="N62" s="240"/>
      <c r="O62" s="240"/>
      <c r="P62" s="240"/>
    </row>
    <row r="63" spans="1:16" ht="14.25" customHeight="1">
      <c r="A63" s="182"/>
      <c r="B63" s="84"/>
      <c r="C63" s="201">
        <v>4240</v>
      </c>
      <c r="D63" s="337" t="s">
        <v>178</v>
      </c>
      <c r="E63" s="337"/>
      <c r="F63" s="337"/>
      <c r="G63" s="337"/>
      <c r="H63" s="337"/>
      <c r="I63" s="202"/>
      <c r="J63" s="202"/>
      <c r="K63" s="202">
        <v>20000</v>
      </c>
      <c r="L63" s="202"/>
      <c r="M63" s="240"/>
      <c r="N63" s="240"/>
      <c r="O63" s="240"/>
      <c r="P63" s="240"/>
    </row>
    <row r="64" spans="1:16" ht="13.5" customHeight="1">
      <c r="A64" s="182"/>
      <c r="B64" s="84"/>
      <c r="C64" s="201">
        <v>4260</v>
      </c>
      <c r="D64" s="304" t="s">
        <v>177</v>
      </c>
      <c r="E64" s="311"/>
      <c r="F64" s="311"/>
      <c r="G64" s="311"/>
      <c r="H64" s="312"/>
      <c r="I64" s="202"/>
      <c r="J64" s="202"/>
      <c r="K64" s="202">
        <v>100000</v>
      </c>
      <c r="L64" s="202"/>
      <c r="M64" s="240"/>
      <c r="N64" s="240"/>
      <c r="O64" s="240"/>
      <c r="P64" s="240"/>
    </row>
    <row r="65" spans="1:16" ht="13.5" customHeight="1">
      <c r="A65" s="182"/>
      <c r="B65" s="84"/>
      <c r="C65" s="201">
        <v>4270</v>
      </c>
      <c r="D65" s="304" t="s">
        <v>184</v>
      </c>
      <c r="E65" s="311"/>
      <c r="F65" s="311"/>
      <c r="G65" s="311"/>
      <c r="H65" s="312"/>
      <c r="I65" s="202"/>
      <c r="J65" s="202"/>
      <c r="K65" s="202">
        <v>40000</v>
      </c>
      <c r="L65" s="202"/>
      <c r="M65" s="270"/>
      <c r="N65" s="270"/>
      <c r="O65" s="270"/>
      <c r="P65" s="270"/>
    </row>
    <row r="66" spans="1:16" ht="13.5" customHeight="1">
      <c r="A66" s="182"/>
      <c r="B66" s="84"/>
      <c r="C66" s="201">
        <v>4300</v>
      </c>
      <c r="D66" s="304" t="s">
        <v>123</v>
      </c>
      <c r="E66" s="311"/>
      <c r="F66" s="311"/>
      <c r="G66" s="311"/>
      <c r="H66" s="312"/>
      <c r="I66" s="202"/>
      <c r="J66" s="202"/>
      <c r="K66" s="202">
        <v>45000</v>
      </c>
      <c r="L66" s="202"/>
      <c r="M66" s="270"/>
      <c r="N66" s="270"/>
      <c r="O66" s="270"/>
      <c r="P66" s="270"/>
    </row>
    <row r="67" spans="1:16" ht="13.5" customHeight="1">
      <c r="A67" s="182"/>
      <c r="B67" s="84"/>
      <c r="C67" s="201">
        <v>4430</v>
      </c>
      <c r="D67" s="304" t="s">
        <v>231</v>
      </c>
      <c r="E67" s="311"/>
      <c r="F67" s="311"/>
      <c r="G67" s="311"/>
      <c r="H67" s="312"/>
      <c r="I67" s="202"/>
      <c r="J67" s="202"/>
      <c r="K67" s="202">
        <v>207341</v>
      </c>
      <c r="L67" s="202"/>
      <c r="M67" s="268"/>
      <c r="N67" s="268"/>
      <c r="O67" s="268"/>
      <c r="P67" s="268"/>
    </row>
    <row r="68" spans="1:16" ht="27" customHeight="1">
      <c r="A68" s="182"/>
      <c r="B68" s="84"/>
      <c r="C68" s="201">
        <v>6050</v>
      </c>
      <c r="D68" s="310" t="s">
        <v>224</v>
      </c>
      <c r="E68" s="305"/>
      <c r="F68" s="305"/>
      <c r="G68" s="305"/>
      <c r="H68" s="306"/>
      <c r="I68" s="202"/>
      <c r="J68" s="202">
        <v>974000</v>
      </c>
      <c r="K68" s="202"/>
      <c r="L68" s="202"/>
      <c r="M68" s="247"/>
      <c r="N68" s="247"/>
      <c r="O68" s="247"/>
      <c r="P68" s="247"/>
    </row>
    <row r="69" spans="1:16" ht="23.25" customHeight="1">
      <c r="A69" s="182"/>
      <c r="B69" s="84"/>
      <c r="C69" s="201">
        <v>6050</v>
      </c>
      <c r="D69" s="316" t="s">
        <v>225</v>
      </c>
      <c r="E69" s="317"/>
      <c r="F69" s="317"/>
      <c r="G69" s="317"/>
      <c r="H69" s="318"/>
      <c r="I69" s="249"/>
      <c r="J69" s="249">
        <v>99587</v>
      </c>
      <c r="K69" s="249"/>
      <c r="L69" s="249"/>
      <c r="M69" s="247"/>
      <c r="N69" s="247"/>
      <c r="O69" s="247"/>
      <c r="P69" s="247"/>
    </row>
    <row r="70" spans="1:16" ht="23.25" customHeight="1">
      <c r="A70" s="182"/>
      <c r="B70" s="84"/>
      <c r="C70" s="201">
        <v>6060</v>
      </c>
      <c r="D70" s="316" t="s">
        <v>232</v>
      </c>
      <c r="E70" s="317"/>
      <c r="F70" s="317"/>
      <c r="G70" s="317"/>
      <c r="H70" s="318"/>
      <c r="I70" s="249"/>
      <c r="J70" s="249"/>
      <c r="K70" s="249"/>
      <c r="L70" s="249">
        <v>994000</v>
      </c>
      <c r="M70" s="270"/>
      <c r="N70" s="270"/>
      <c r="O70" s="270"/>
      <c r="P70" s="270"/>
    </row>
    <row r="71" spans="1:16" ht="15" customHeight="1">
      <c r="A71" s="180"/>
      <c r="B71" s="181">
        <v>80103</v>
      </c>
      <c r="C71" s="180"/>
      <c r="D71" s="301" t="s">
        <v>174</v>
      </c>
      <c r="E71" s="302"/>
      <c r="F71" s="302"/>
      <c r="G71" s="302"/>
      <c r="H71" s="303"/>
      <c r="I71" s="13">
        <f>SUM(I72:I73)</f>
        <v>79730</v>
      </c>
      <c r="J71" s="13"/>
      <c r="K71" s="13"/>
      <c r="L71" s="13"/>
      <c r="M71" s="240"/>
      <c r="N71" s="240"/>
      <c r="O71" s="240"/>
      <c r="P71" s="240"/>
    </row>
    <row r="72" spans="1:16" ht="15" customHeight="1">
      <c r="A72" s="182"/>
      <c r="B72" s="84"/>
      <c r="C72" s="201">
        <v>4010</v>
      </c>
      <c r="D72" s="304" t="s">
        <v>166</v>
      </c>
      <c r="E72" s="305"/>
      <c r="F72" s="305"/>
      <c r="G72" s="305"/>
      <c r="H72" s="306"/>
      <c r="I72" s="202">
        <v>60000</v>
      </c>
      <c r="J72" s="202"/>
      <c r="K72" s="202"/>
      <c r="L72" s="202"/>
      <c r="M72" s="240"/>
      <c r="N72" s="240"/>
      <c r="O72" s="240"/>
      <c r="P72" s="240"/>
    </row>
    <row r="73" spans="1:16" ht="15" customHeight="1">
      <c r="A73" s="182"/>
      <c r="B73" s="84"/>
      <c r="C73" s="245">
        <v>4040</v>
      </c>
      <c r="D73" s="353" t="s">
        <v>161</v>
      </c>
      <c r="E73" s="323"/>
      <c r="F73" s="323"/>
      <c r="G73" s="323"/>
      <c r="H73" s="324"/>
      <c r="I73" s="208">
        <v>19730</v>
      </c>
      <c r="J73" s="208"/>
      <c r="K73" s="208"/>
      <c r="L73" s="208"/>
      <c r="M73" s="240"/>
      <c r="N73" s="240"/>
      <c r="O73" s="240"/>
      <c r="P73" s="240"/>
    </row>
    <row r="74" spans="1:16" ht="15" customHeight="1">
      <c r="A74" s="295"/>
      <c r="B74" s="295"/>
      <c r="C74" s="284"/>
      <c r="D74" s="296"/>
      <c r="E74" s="255"/>
      <c r="F74" s="255"/>
      <c r="G74" s="255"/>
      <c r="H74" s="255"/>
      <c r="I74" s="297"/>
      <c r="J74" s="297"/>
      <c r="K74" s="297"/>
      <c r="L74" s="297"/>
      <c r="M74" s="285"/>
      <c r="N74" s="285"/>
      <c r="O74" s="285"/>
      <c r="P74" s="285"/>
    </row>
    <row r="75" spans="1:16" ht="15" customHeight="1">
      <c r="A75" s="416" t="s">
        <v>51</v>
      </c>
      <c r="B75" s="417"/>
      <c r="C75" s="418"/>
      <c r="D75" s="412" t="s">
        <v>67</v>
      </c>
      <c r="E75" s="412"/>
      <c r="F75" s="412"/>
      <c r="G75" s="412"/>
      <c r="H75" s="413"/>
      <c r="I75" s="411" t="s">
        <v>68</v>
      </c>
      <c r="J75" s="411"/>
      <c r="K75" s="411" t="s">
        <v>69</v>
      </c>
      <c r="L75" s="411"/>
      <c r="M75" s="285"/>
      <c r="N75" s="285"/>
      <c r="O75" s="285"/>
      <c r="P75" s="285"/>
    </row>
    <row r="76" spans="1:16" ht="15" customHeight="1">
      <c r="A76" s="283" t="s">
        <v>24</v>
      </c>
      <c r="B76" s="283" t="s">
        <v>52</v>
      </c>
      <c r="C76" s="283" t="s">
        <v>53</v>
      </c>
      <c r="D76" s="414"/>
      <c r="E76" s="414"/>
      <c r="F76" s="414"/>
      <c r="G76" s="414"/>
      <c r="H76" s="415"/>
      <c r="I76" s="187" t="s">
        <v>54</v>
      </c>
      <c r="J76" s="187" t="s">
        <v>55</v>
      </c>
      <c r="K76" s="187" t="s">
        <v>54</v>
      </c>
      <c r="L76" s="187" t="s">
        <v>55</v>
      </c>
      <c r="M76" s="285"/>
      <c r="N76" s="285"/>
      <c r="O76" s="285"/>
      <c r="P76" s="285"/>
    </row>
    <row r="77" spans="1:16" ht="15" customHeight="1">
      <c r="A77" s="180"/>
      <c r="B77" s="181">
        <v>80104</v>
      </c>
      <c r="C77" s="180"/>
      <c r="D77" s="301" t="s">
        <v>104</v>
      </c>
      <c r="E77" s="302"/>
      <c r="F77" s="302"/>
      <c r="G77" s="302"/>
      <c r="H77" s="303"/>
      <c r="I77" s="13">
        <f>SUM(I78:I81)</f>
        <v>448630</v>
      </c>
      <c r="J77" s="13"/>
      <c r="K77" s="13">
        <f>SUM(K78:K81)</f>
        <v>38630</v>
      </c>
      <c r="L77" s="13"/>
      <c r="M77" s="240"/>
      <c r="N77" s="240"/>
      <c r="O77" s="240"/>
      <c r="P77" s="240"/>
    </row>
    <row r="78" spans="1:16" ht="24" customHeight="1">
      <c r="A78" s="182"/>
      <c r="B78" s="84"/>
      <c r="C78" s="201">
        <v>2540</v>
      </c>
      <c r="D78" s="304" t="s">
        <v>233</v>
      </c>
      <c r="E78" s="305"/>
      <c r="F78" s="305"/>
      <c r="G78" s="305"/>
      <c r="H78" s="306"/>
      <c r="I78" s="202">
        <v>410000</v>
      </c>
      <c r="J78" s="202"/>
      <c r="K78" s="202"/>
      <c r="L78" s="202"/>
      <c r="M78" s="240"/>
      <c r="N78" s="240"/>
      <c r="O78" s="240"/>
      <c r="P78" s="240"/>
    </row>
    <row r="79" spans="1:16" ht="12" customHeight="1">
      <c r="A79" s="182"/>
      <c r="B79" s="84"/>
      <c r="C79" s="201">
        <v>4040</v>
      </c>
      <c r="D79" s="304" t="s">
        <v>161</v>
      </c>
      <c r="E79" s="305"/>
      <c r="F79" s="305"/>
      <c r="G79" s="305"/>
      <c r="H79" s="306"/>
      <c r="I79" s="202">
        <v>38630</v>
      </c>
      <c r="J79" s="202"/>
      <c r="K79" s="202"/>
      <c r="L79" s="202"/>
      <c r="M79" s="270"/>
      <c r="N79" s="270"/>
      <c r="O79" s="270"/>
      <c r="P79" s="270"/>
    </row>
    <row r="80" spans="1:16" ht="12" customHeight="1">
      <c r="A80" s="182"/>
      <c r="B80" s="84"/>
      <c r="C80" s="201">
        <v>4210</v>
      </c>
      <c r="D80" s="337" t="s">
        <v>145</v>
      </c>
      <c r="E80" s="337"/>
      <c r="F80" s="337"/>
      <c r="G80" s="337"/>
      <c r="H80" s="337"/>
      <c r="I80" s="202"/>
      <c r="J80" s="202"/>
      <c r="K80" s="202">
        <v>10630</v>
      </c>
      <c r="L80" s="202"/>
      <c r="M80" s="240"/>
      <c r="N80" s="240"/>
      <c r="O80" s="240"/>
      <c r="P80" s="240"/>
    </row>
    <row r="81" spans="1:16" ht="12" customHeight="1">
      <c r="A81" s="290"/>
      <c r="B81" s="226"/>
      <c r="C81" s="128">
        <v>4260</v>
      </c>
      <c r="D81" s="350" t="s">
        <v>177</v>
      </c>
      <c r="E81" s="351"/>
      <c r="F81" s="351"/>
      <c r="G81" s="351"/>
      <c r="H81" s="352"/>
      <c r="I81" s="207"/>
      <c r="J81" s="207"/>
      <c r="K81" s="207">
        <v>28000</v>
      </c>
      <c r="L81" s="207"/>
      <c r="M81" s="240"/>
      <c r="N81" s="240"/>
      <c r="O81" s="240"/>
      <c r="P81" s="240"/>
    </row>
    <row r="82" spans="1:16" ht="15" customHeight="1">
      <c r="A82" s="180"/>
      <c r="B82" s="181">
        <v>80106</v>
      </c>
      <c r="C82" s="180"/>
      <c r="D82" s="301" t="s">
        <v>243</v>
      </c>
      <c r="E82" s="302"/>
      <c r="F82" s="302"/>
      <c r="G82" s="302"/>
      <c r="H82" s="303"/>
      <c r="I82" s="13"/>
      <c r="J82" s="13"/>
      <c r="K82" s="13">
        <f>SUM(K83:K86)</f>
        <v>150000</v>
      </c>
      <c r="L82" s="13"/>
      <c r="M82" s="270"/>
      <c r="N82" s="270"/>
      <c r="O82" s="270"/>
      <c r="P82" s="270"/>
    </row>
    <row r="83" spans="1:16" ht="24.75" customHeight="1">
      <c r="A83" s="182"/>
      <c r="B83" s="84"/>
      <c r="C83" s="201">
        <v>2540</v>
      </c>
      <c r="D83" s="304" t="s">
        <v>233</v>
      </c>
      <c r="E83" s="305"/>
      <c r="F83" s="305"/>
      <c r="G83" s="305"/>
      <c r="H83" s="306"/>
      <c r="I83" s="202"/>
      <c r="J83" s="202"/>
      <c r="K83" s="202">
        <v>150000</v>
      </c>
      <c r="L83" s="202"/>
      <c r="M83" s="270"/>
      <c r="N83" s="270"/>
      <c r="O83" s="270"/>
      <c r="P83" s="270"/>
    </row>
    <row r="84" spans="1:16" ht="15" customHeight="1">
      <c r="A84" s="180"/>
      <c r="B84" s="181">
        <v>80110</v>
      </c>
      <c r="C84" s="180"/>
      <c r="D84" s="307" t="s">
        <v>175</v>
      </c>
      <c r="E84" s="308"/>
      <c r="F84" s="308"/>
      <c r="G84" s="308"/>
      <c r="H84" s="309"/>
      <c r="I84" s="13">
        <f>I85</f>
        <v>36390</v>
      </c>
      <c r="J84" s="13"/>
      <c r="K84" s="13"/>
      <c r="L84" s="13"/>
      <c r="M84" s="240"/>
      <c r="N84" s="240"/>
      <c r="O84" s="240"/>
      <c r="P84" s="240"/>
    </row>
    <row r="85" spans="1:16" ht="15" customHeight="1">
      <c r="A85" s="183"/>
      <c r="B85" s="74"/>
      <c r="C85" s="201">
        <v>4040</v>
      </c>
      <c r="D85" s="304" t="s">
        <v>161</v>
      </c>
      <c r="E85" s="305"/>
      <c r="F85" s="305"/>
      <c r="G85" s="305"/>
      <c r="H85" s="306"/>
      <c r="I85" s="202">
        <v>36390</v>
      </c>
      <c r="J85" s="202"/>
      <c r="K85" s="202"/>
      <c r="L85" s="202"/>
      <c r="M85" s="240"/>
      <c r="N85" s="240"/>
      <c r="O85" s="240"/>
      <c r="P85" s="240"/>
    </row>
    <row r="86" spans="1:16" ht="15" customHeight="1">
      <c r="A86" s="180"/>
      <c r="B86" s="181">
        <v>80148</v>
      </c>
      <c r="C86" s="180"/>
      <c r="D86" s="307" t="s">
        <v>176</v>
      </c>
      <c r="E86" s="308"/>
      <c r="F86" s="308"/>
      <c r="G86" s="308"/>
      <c r="H86" s="309"/>
      <c r="I86" s="13">
        <f>I87</f>
        <v>3380</v>
      </c>
      <c r="J86" s="13"/>
      <c r="K86" s="13"/>
      <c r="L86" s="13"/>
      <c r="M86" s="240"/>
      <c r="N86" s="240"/>
      <c r="O86" s="240"/>
      <c r="P86" s="240"/>
    </row>
    <row r="87" spans="1:16" ht="15" customHeight="1">
      <c r="A87" s="183"/>
      <c r="B87" s="74"/>
      <c r="C87" s="245">
        <v>4040</v>
      </c>
      <c r="D87" s="353" t="s">
        <v>161</v>
      </c>
      <c r="E87" s="323"/>
      <c r="F87" s="323"/>
      <c r="G87" s="323"/>
      <c r="H87" s="324"/>
      <c r="I87" s="208">
        <v>3380</v>
      </c>
      <c r="J87" s="208"/>
      <c r="K87" s="208"/>
      <c r="L87" s="208"/>
      <c r="M87" s="240"/>
      <c r="N87" s="240"/>
      <c r="O87" s="240"/>
      <c r="P87" s="240"/>
    </row>
    <row r="88" spans="1:16" ht="25.5" customHeight="1">
      <c r="A88" s="180"/>
      <c r="B88" s="181">
        <v>80195</v>
      </c>
      <c r="C88" s="180"/>
      <c r="D88" s="301" t="s">
        <v>165</v>
      </c>
      <c r="E88" s="302"/>
      <c r="F88" s="302"/>
      <c r="G88" s="302"/>
      <c r="H88" s="303"/>
      <c r="I88" s="13">
        <f>SUM(I89:I100)</f>
        <v>38795</v>
      </c>
      <c r="J88" s="13"/>
      <c r="K88" s="13">
        <f>SUM(K89:K92,K93:K100)</f>
        <v>38795</v>
      </c>
      <c r="L88" s="13"/>
      <c r="M88" s="236"/>
      <c r="N88" s="236"/>
      <c r="O88" s="236"/>
      <c r="P88" s="236"/>
    </row>
    <row r="89" spans="1:16" ht="12.75" customHeight="1">
      <c r="A89" s="182"/>
      <c r="B89" s="84"/>
      <c r="C89" s="201">
        <v>4177</v>
      </c>
      <c r="D89" s="304" t="s">
        <v>129</v>
      </c>
      <c r="E89" s="305"/>
      <c r="F89" s="305"/>
      <c r="G89" s="305"/>
      <c r="H89" s="306"/>
      <c r="I89" s="202">
        <v>26925</v>
      </c>
      <c r="J89" s="202"/>
      <c r="K89" s="202"/>
      <c r="L89" s="202"/>
      <c r="M89" s="236"/>
      <c r="N89" s="236"/>
      <c r="O89" s="236"/>
      <c r="P89" s="236"/>
    </row>
    <row r="90" spans="1:16" ht="12.75" customHeight="1">
      <c r="A90" s="182"/>
      <c r="B90" s="84"/>
      <c r="C90" s="201">
        <v>4179</v>
      </c>
      <c r="D90" s="304" t="s">
        <v>141</v>
      </c>
      <c r="E90" s="305"/>
      <c r="F90" s="305"/>
      <c r="G90" s="305"/>
      <c r="H90" s="306"/>
      <c r="I90" s="202">
        <v>8975</v>
      </c>
      <c r="J90" s="202"/>
      <c r="K90" s="202"/>
      <c r="L90" s="202"/>
      <c r="M90" s="236"/>
      <c r="N90" s="236"/>
      <c r="O90" s="236"/>
      <c r="P90" s="236"/>
    </row>
    <row r="91" spans="1:16" ht="15" customHeight="1">
      <c r="A91" s="182"/>
      <c r="B91" s="84"/>
      <c r="C91" s="201">
        <v>4217</v>
      </c>
      <c r="D91" s="337" t="s">
        <v>145</v>
      </c>
      <c r="E91" s="337"/>
      <c r="F91" s="337"/>
      <c r="G91" s="337"/>
      <c r="H91" s="337"/>
      <c r="I91" s="202">
        <v>900</v>
      </c>
      <c r="J91" s="202"/>
      <c r="K91" s="202"/>
      <c r="L91" s="202"/>
      <c r="M91" s="236"/>
      <c r="N91" s="236"/>
      <c r="O91" s="236"/>
      <c r="P91" s="236"/>
    </row>
    <row r="92" spans="1:16" ht="15" customHeight="1">
      <c r="A92" s="182"/>
      <c r="B92" s="84"/>
      <c r="C92" s="201">
        <v>4219</v>
      </c>
      <c r="D92" s="337" t="s">
        <v>167</v>
      </c>
      <c r="E92" s="337"/>
      <c r="F92" s="337"/>
      <c r="G92" s="337"/>
      <c r="H92" s="337"/>
      <c r="I92" s="202">
        <v>300</v>
      </c>
      <c r="J92" s="202"/>
      <c r="K92" s="202"/>
      <c r="L92" s="202"/>
      <c r="M92" s="236"/>
      <c r="N92" s="236"/>
      <c r="O92" s="236"/>
      <c r="P92" s="236"/>
    </row>
    <row r="93" spans="1:16" ht="15" customHeight="1">
      <c r="A93" s="182"/>
      <c r="B93" s="84"/>
      <c r="C93" s="201">
        <v>4307</v>
      </c>
      <c r="D93" s="304" t="s">
        <v>123</v>
      </c>
      <c r="E93" s="311"/>
      <c r="F93" s="311"/>
      <c r="G93" s="311"/>
      <c r="H93" s="312"/>
      <c r="I93" s="202"/>
      <c r="J93" s="202"/>
      <c r="K93" s="202">
        <v>29096</v>
      </c>
      <c r="L93" s="202"/>
      <c r="M93" s="236"/>
      <c r="N93" s="236"/>
      <c r="O93" s="236"/>
      <c r="P93" s="236"/>
    </row>
    <row r="94" spans="1:16" ht="15" customHeight="1">
      <c r="A94" s="182"/>
      <c r="B94" s="84"/>
      <c r="C94" s="201">
        <v>4309</v>
      </c>
      <c r="D94" s="304" t="s">
        <v>142</v>
      </c>
      <c r="E94" s="311"/>
      <c r="F94" s="311"/>
      <c r="G94" s="311"/>
      <c r="H94" s="312"/>
      <c r="I94" s="202"/>
      <c r="J94" s="202"/>
      <c r="K94" s="202">
        <v>9699</v>
      </c>
      <c r="L94" s="202"/>
      <c r="M94" s="236"/>
      <c r="N94" s="236"/>
      <c r="O94" s="236"/>
      <c r="P94" s="236"/>
    </row>
    <row r="95" spans="1:16" ht="15" customHeight="1">
      <c r="A95" s="182"/>
      <c r="B95" s="84"/>
      <c r="C95" s="201">
        <v>4357</v>
      </c>
      <c r="D95" s="310" t="s">
        <v>168</v>
      </c>
      <c r="E95" s="305"/>
      <c r="F95" s="305"/>
      <c r="G95" s="305"/>
      <c r="H95" s="306"/>
      <c r="I95" s="202">
        <v>159</v>
      </c>
      <c r="J95" s="202"/>
      <c r="K95" s="202"/>
      <c r="L95" s="202"/>
      <c r="M95" s="236"/>
      <c r="N95" s="236"/>
      <c r="O95" s="236"/>
      <c r="P95" s="236"/>
    </row>
    <row r="96" spans="1:16" ht="15" customHeight="1">
      <c r="A96" s="182"/>
      <c r="B96" s="84"/>
      <c r="C96" s="201">
        <v>4359</v>
      </c>
      <c r="D96" s="310" t="s">
        <v>170</v>
      </c>
      <c r="E96" s="305"/>
      <c r="F96" s="305"/>
      <c r="G96" s="305"/>
      <c r="H96" s="306"/>
      <c r="I96" s="202">
        <v>53</v>
      </c>
      <c r="J96" s="202"/>
      <c r="K96" s="202"/>
      <c r="L96" s="202"/>
      <c r="M96" s="236"/>
      <c r="N96" s="236"/>
      <c r="O96" s="236"/>
      <c r="P96" s="236"/>
    </row>
    <row r="97" spans="1:16" ht="27" customHeight="1">
      <c r="A97" s="182"/>
      <c r="B97" s="84"/>
      <c r="C97" s="201">
        <v>4367</v>
      </c>
      <c r="D97" s="310" t="s">
        <v>172</v>
      </c>
      <c r="E97" s="305"/>
      <c r="F97" s="305"/>
      <c r="G97" s="305"/>
      <c r="H97" s="306"/>
      <c r="I97" s="202">
        <v>318</v>
      </c>
      <c r="J97" s="202"/>
      <c r="K97" s="202"/>
      <c r="L97" s="202"/>
      <c r="M97" s="236"/>
      <c r="N97" s="236"/>
      <c r="O97" s="236"/>
      <c r="P97" s="236"/>
    </row>
    <row r="98" spans="1:16" ht="25.5" customHeight="1">
      <c r="A98" s="182"/>
      <c r="B98" s="84"/>
      <c r="C98" s="201">
        <v>4369</v>
      </c>
      <c r="D98" s="310" t="s">
        <v>173</v>
      </c>
      <c r="E98" s="305"/>
      <c r="F98" s="305"/>
      <c r="G98" s="305"/>
      <c r="H98" s="306"/>
      <c r="I98" s="202">
        <v>106</v>
      </c>
      <c r="J98" s="202"/>
      <c r="K98" s="202"/>
      <c r="L98" s="202"/>
      <c r="M98" s="236"/>
      <c r="N98" s="236"/>
      <c r="O98" s="236"/>
      <c r="P98" s="236"/>
    </row>
    <row r="99" spans="1:16" ht="24.75" customHeight="1">
      <c r="A99" s="182"/>
      <c r="B99" s="84"/>
      <c r="C99" s="201">
        <v>4707</v>
      </c>
      <c r="D99" s="310" t="s">
        <v>169</v>
      </c>
      <c r="E99" s="305"/>
      <c r="F99" s="305"/>
      <c r="G99" s="305"/>
      <c r="H99" s="306"/>
      <c r="I99" s="202">
        <v>794</v>
      </c>
      <c r="J99" s="202"/>
      <c r="K99" s="202"/>
      <c r="L99" s="202"/>
      <c r="M99" s="236"/>
      <c r="N99" s="236"/>
      <c r="O99" s="236"/>
      <c r="P99" s="236"/>
    </row>
    <row r="100" spans="1:16" ht="24" customHeight="1">
      <c r="A100" s="182"/>
      <c r="B100" s="84"/>
      <c r="C100" s="128">
        <v>4709</v>
      </c>
      <c r="D100" s="341" t="s">
        <v>171</v>
      </c>
      <c r="E100" s="342"/>
      <c r="F100" s="342"/>
      <c r="G100" s="342"/>
      <c r="H100" s="343"/>
      <c r="I100" s="207">
        <v>265</v>
      </c>
      <c r="J100" s="207"/>
      <c r="K100" s="207"/>
      <c r="L100" s="207"/>
      <c r="M100" s="236"/>
      <c r="N100" s="236"/>
      <c r="O100" s="236"/>
      <c r="P100" s="236"/>
    </row>
    <row r="101" spans="1:16" s="3" customFormat="1" ht="15" customHeight="1">
      <c r="A101" s="185">
        <v>852</v>
      </c>
      <c r="B101" s="186"/>
      <c r="C101" s="186"/>
      <c r="D101" s="334" t="s">
        <v>144</v>
      </c>
      <c r="E101" s="335"/>
      <c r="F101" s="335"/>
      <c r="G101" s="335"/>
      <c r="H101" s="336"/>
      <c r="I101" s="72">
        <f>I102+I112+I118+I116</f>
        <v>21400</v>
      </c>
      <c r="J101" s="72"/>
      <c r="K101" s="72">
        <f>K102+K112+K118+K104</f>
        <v>55400</v>
      </c>
      <c r="L101" s="72"/>
      <c r="M101" s="8"/>
      <c r="N101" s="222"/>
      <c r="O101" s="222"/>
      <c r="P101" s="222"/>
    </row>
    <row r="102" spans="1:16" s="3" customFormat="1" ht="14.25" customHeight="1">
      <c r="A102" s="180"/>
      <c r="B102" s="181">
        <v>85201</v>
      </c>
      <c r="C102" s="180"/>
      <c r="D102" s="301" t="s">
        <v>163</v>
      </c>
      <c r="E102" s="302"/>
      <c r="F102" s="302"/>
      <c r="G102" s="302"/>
      <c r="H102" s="303"/>
      <c r="I102" s="13"/>
      <c r="J102" s="13"/>
      <c r="K102" s="13">
        <f>K103</f>
        <v>1400</v>
      </c>
      <c r="L102" s="13"/>
      <c r="M102" s="8"/>
      <c r="N102" s="235"/>
      <c r="O102" s="235"/>
      <c r="P102" s="235"/>
    </row>
    <row r="103" spans="1:16" s="3" customFormat="1" ht="12" customHeight="1">
      <c r="A103" s="182"/>
      <c r="B103" s="84"/>
      <c r="C103" s="201">
        <v>4170</v>
      </c>
      <c r="D103" s="304" t="s">
        <v>129</v>
      </c>
      <c r="E103" s="305"/>
      <c r="F103" s="305"/>
      <c r="G103" s="305"/>
      <c r="H103" s="306"/>
      <c r="I103" s="202"/>
      <c r="J103" s="202"/>
      <c r="K103" s="202">
        <v>1400</v>
      </c>
      <c r="L103" s="202"/>
      <c r="M103" s="8"/>
      <c r="N103" s="235"/>
      <c r="O103" s="235"/>
      <c r="P103" s="235"/>
    </row>
    <row r="104" spans="1:16" s="3" customFormat="1" ht="12" customHeight="1">
      <c r="A104" s="180"/>
      <c r="B104" s="181">
        <v>85206</v>
      </c>
      <c r="C104" s="180"/>
      <c r="D104" s="301" t="s">
        <v>218</v>
      </c>
      <c r="E104" s="302"/>
      <c r="F104" s="302"/>
      <c r="G104" s="302"/>
      <c r="H104" s="303"/>
      <c r="I104" s="13"/>
      <c r="J104" s="13"/>
      <c r="K104" s="13">
        <f>K106+K107+K105</f>
        <v>45000</v>
      </c>
      <c r="L104" s="13"/>
      <c r="M104" s="8"/>
      <c r="N104" s="243"/>
      <c r="O104" s="243"/>
      <c r="P104" s="243"/>
    </row>
    <row r="105" spans="1:16" s="3" customFormat="1" ht="12" customHeight="1">
      <c r="A105" s="183"/>
      <c r="B105" s="74"/>
      <c r="C105" s="201">
        <v>4010</v>
      </c>
      <c r="D105" s="304" t="s">
        <v>166</v>
      </c>
      <c r="E105" s="305"/>
      <c r="F105" s="305"/>
      <c r="G105" s="305"/>
      <c r="H105" s="306"/>
      <c r="I105" s="202"/>
      <c r="J105" s="202"/>
      <c r="K105" s="202">
        <v>37500</v>
      </c>
      <c r="L105" s="202"/>
      <c r="M105" s="8"/>
      <c r="N105" s="243"/>
      <c r="O105" s="243"/>
      <c r="P105" s="243"/>
    </row>
    <row r="106" spans="1:16" s="3" customFormat="1" ht="12" customHeight="1">
      <c r="A106" s="182"/>
      <c r="B106" s="84"/>
      <c r="C106" s="201">
        <v>4110</v>
      </c>
      <c r="D106" s="304" t="s">
        <v>128</v>
      </c>
      <c r="E106" s="305"/>
      <c r="F106" s="305"/>
      <c r="G106" s="305"/>
      <c r="H106" s="306"/>
      <c r="I106" s="202"/>
      <c r="J106" s="202"/>
      <c r="K106" s="202">
        <v>6500</v>
      </c>
      <c r="L106" s="202"/>
      <c r="M106" s="8"/>
      <c r="N106" s="243"/>
      <c r="O106" s="243"/>
      <c r="P106" s="243"/>
    </row>
    <row r="107" spans="1:16" s="3" customFormat="1" ht="12" customHeight="1">
      <c r="A107" s="182"/>
      <c r="B107" s="84"/>
      <c r="C107" s="245">
        <v>4120</v>
      </c>
      <c r="D107" s="322" t="s">
        <v>127</v>
      </c>
      <c r="E107" s="323"/>
      <c r="F107" s="323"/>
      <c r="G107" s="323"/>
      <c r="H107" s="324"/>
      <c r="I107" s="208"/>
      <c r="J107" s="208"/>
      <c r="K107" s="208">
        <v>1000</v>
      </c>
      <c r="L107" s="208"/>
      <c r="M107" s="8"/>
      <c r="N107" s="243"/>
      <c r="O107" s="243"/>
      <c r="P107" s="243"/>
    </row>
    <row r="108" spans="1:16" s="3" customFormat="1" ht="12" customHeight="1">
      <c r="A108" s="295"/>
      <c r="B108" s="295"/>
      <c r="C108" s="284"/>
      <c r="D108" s="298"/>
      <c r="E108" s="255"/>
      <c r="F108" s="255"/>
      <c r="G108" s="255"/>
      <c r="H108" s="255"/>
      <c r="I108" s="297"/>
      <c r="J108" s="297"/>
      <c r="K108" s="297"/>
      <c r="L108" s="297"/>
      <c r="M108" s="8"/>
      <c r="N108" s="285"/>
      <c r="O108" s="285"/>
      <c r="P108" s="285"/>
    </row>
    <row r="109" spans="1:16" s="3" customFormat="1" ht="12" customHeight="1">
      <c r="A109" s="199"/>
      <c r="B109" s="199"/>
      <c r="C109" s="252"/>
      <c r="D109" s="299"/>
      <c r="E109" s="253"/>
      <c r="F109" s="253"/>
      <c r="G109" s="253"/>
      <c r="H109" s="253"/>
      <c r="I109" s="256"/>
      <c r="J109" s="256"/>
      <c r="K109" s="256"/>
      <c r="L109" s="256"/>
      <c r="M109" s="8"/>
      <c r="N109" s="285"/>
      <c r="O109" s="285"/>
      <c r="P109" s="285"/>
    </row>
    <row r="110" spans="1:16" s="3" customFormat="1" ht="12" customHeight="1">
      <c r="A110" s="416" t="s">
        <v>51</v>
      </c>
      <c r="B110" s="417"/>
      <c r="C110" s="418"/>
      <c r="D110" s="412" t="s">
        <v>67</v>
      </c>
      <c r="E110" s="412"/>
      <c r="F110" s="412"/>
      <c r="G110" s="412"/>
      <c r="H110" s="413"/>
      <c r="I110" s="411" t="s">
        <v>68</v>
      </c>
      <c r="J110" s="411"/>
      <c r="K110" s="411" t="s">
        <v>69</v>
      </c>
      <c r="L110" s="411"/>
      <c r="M110" s="8"/>
      <c r="N110" s="285"/>
      <c r="O110" s="285"/>
      <c r="P110" s="285"/>
    </row>
    <row r="111" spans="1:16" s="3" customFormat="1" ht="12" customHeight="1">
      <c r="A111" s="283" t="s">
        <v>24</v>
      </c>
      <c r="B111" s="283" t="s">
        <v>52</v>
      </c>
      <c r="C111" s="283" t="s">
        <v>53</v>
      </c>
      <c r="D111" s="414"/>
      <c r="E111" s="414"/>
      <c r="F111" s="414"/>
      <c r="G111" s="414"/>
      <c r="H111" s="415"/>
      <c r="I111" s="187" t="s">
        <v>54</v>
      </c>
      <c r="J111" s="187" t="s">
        <v>55</v>
      </c>
      <c r="K111" s="187" t="s">
        <v>54</v>
      </c>
      <c r="L111" s="187" t="s">
        <v>55</v>
      </c>
      <c r="M111" s="8"/>
      <c r="N111" s="285"/>
      <c r="O111" s="285"/>
      <c r="P111" s="285"/>
    </row>
    <row r="112" spans="1:16" s="3" customFormat="1" ht="36.75" customHeight="1">
      <c r="A112" s="180"/>
      <c r="B112" s="181">
        <v>85212</v>
      </c>
      <c r="C112" s="180"/>
      <c r="D112" s="301" t="s">
        <v>156</v>
      </c>
      <c r="E112" s="302"/>
      <c r="F112" s="302"/>
      <c r="G112" s="302"/>
      <c r="H112" s="303"/>
      <c r="I112" s="13">
        <f>I113</f>
        <v>1000</v>
      </c>
      <c r="J112" s="13"/>
      <c r="K112" s="13">
        <f>K114+K115</f>
        <v>3000</v>
      </c>
      <c r="L112" s="13"/>
      <c r="M112" s="8"/>
      <c r="N112" s="241"/>
      <c r="O112" s="241"/>
      <c r="P112" s="241"/>
    </row>
    <row r="113" spans="1:16" s="3" customFormat="1" ht="12" customHeight="1">
      <c r="A113" s="183"/>
      <c r="B113" s="74"/>
      <c r="C113" s="201">
        <v>4010</v>
      </c>
      <c r="D113" s="304" t="s">
        <v>229</v>
      </c>
      <c r="E113" s="305"/>
      <c r="F113" s="305"/>
      <c r="G113" s="305"/>
      <c r="H113" s="306"/>
      <c r="I113" s="202">
        <v>1000</v>
      </c>
      <c r="J113" s="202"/>
      <c r="K113" s="202"/>
      <c r="L113" s="202"/>
      <c r="M113" s="8"/>
      <c r="N113" s="241"/>
      <c r="O113" s="241"/>
      <c r="P113" s="241"/>
    </row>
    <row r="114" spans="1:16" s="3" customFormat="1" ht="12" customHeight="1">
      <c r="A114" s="182"/>
      <c r="B114" s="84"/>
      <c r="C114" s="201">
        <v>4110</v>
      </c>
      <c r="D114" s="304" t="s">
        <v>230</v>
      </c>
      <c r="E114" s="305"/>
      <c r="F114" s="305"/>
      <c r="G114" s="305"/>
      <c r="H114" s="306"/>
      <c r="I114" s="202"/>
      <c r="J114" s="202"/>
      <c r="K114" s="202">
        <v>1000</v>
      </c>
      <c r="L114" s="202"/>
      <c r="M114" s="8"/>
      <c r="N114" s="241"/>
      <c r="O114" s="241"/>
      <c r="P114" s="241"/>
    </row>
    <row r="115" spans="1:16" s="3" customFormat="1" ht="12" customHeight="1">
      <c r="A115" s="290"/>
      <c r="B115" s="226"/>
      <c r="C115" s="128">
        <v>4260</v>
      </c>
      <c r="D115" s="350" t="s">
        <v>177</v>
      </c>
      <c r="E115" s="351"/>
      <c r="F115" s="351"/>
      <c r="G115" s="351"/>
      <c r="H115" s="352"/>
      <c r="I115" s="207"/>
      <c r="J115" s="207"/>
      <c r="K115" s="207">
        <v>2000</v>
      </c>
      <c r="L115" s="207"/>
      <c r="M115" s="8"/>
      <c r="N115" s="243"/>
      <c r="O115" s="243"/>
      <c r="P115" s="243"/>
    </row>
    <row r="116" spans="1:16" s="3" customFormat="1" ht="30" customHeight="1">
      <c r="A116" s="180"/>
      <c r="B116" s="181">
        <v>85214</v>
      </c>
      <c r="C116" s="180"/>
      <c r="D116" s="301" t="s">
        <v>247</v>
      </c>
      <c r="E116" s="302"/>
      <c r="F116" s="302"/>
      <c r="G116" s="302"/>
      <c r="H116" s="303"/>
      <c r="I116" s="13">
        <f>I117</f>
        <v>11000</v>
      </c>
      <c r="J116" s="13"/>
      <c r="K116" s="13"/>
      <c r="L116" s="13"/>
      <c r="M116" s="8"/>
      <c r="N116" s="300"/>
      <c r="O116" s="300"/>
      <c r="P116" s="300"/>
    </row>
    <row r="117" spans="1:16" s="3" customFormat="1" ht="15" customHeight="1">
      <c r="A117" s="183"/>
      <c r="B117" s="74"/>
      <c r="C117" s="201">
        <v>4330</v>
      </c>
      <c r="D117" s="304" t="s">
        <v>248</v>
      </c>
      <c r="E117" s="305"/>
      <c r="F117" s="305"/>
      <c r="G117" s="305"/>
      <c r="H117" s="306"/>
      <c r="I117" s="202">
        <v>11000</v>
      </c>
      <c r="J117" s="202"/>
      <c r="K117" s="202"/>
      <c r="L117" s="202"/>
      <c r="M117" s="8"/>
      <c r="N117" s="300"/>
      <c r="O117" s="300"/>
      <c r="P117" s="300"/>
    </row>
    <row r="118" spans="1:16" s="3" customFormat="1" ht="13.5" customHeight="1">
      <c r="A118" s="180"/>
      <c r="B118" s="181">
        <v>85219</v>
      </c>
      <c r="C118" s="180"/>
      <c r="D118" s="301" t="s">
        <v>162</v>
      </c>
      <c r="E118" s="302"/>
      <c r="F118" s="302"/>
      <c r="G118" s="302"/>
      <c r="H118" s="303"/>
      <c r="I118" s="13">
        <f>I119+I121</f>
        <v>9400</v>
      </c>
      <c r="J118" s="13"/>
      <c r="K118" s="13">
        <f>K120+K122</f>
        <v>6000</v>
      </c>
      <c r="L118" s="13"/>
      <c r="M118" s="8"/>
      <c r="N118" s="235"/>
      <c r="O118" s="235"/>
      <c r="P118" s="235"/>
    </row>
    <row r="119" spans="1:16" s="3" customFormat="1" ht="13.5" customHeight="1">
      <c r="A119" s="183"/>
      <c r="B119" s="74"/>
      <c r="C119" s="201">
        <v>4010</v>
      </c>
      <c r="D119" s="304" t="s">
        <v>166</v>
      </c>
      <c r="E119" s="305"/>
      <c r="F119" s="305"/>
      <c r="G119" s="305"/>
      <c r="H119" s="306"/>
      <c r="I119" s="202">
        <v>5400</v>
      </c>
      <c r="J119" s="202"/>
      <c r="K119" s="202"/>
      <c r="L119" s="202"/>
      <c r="M119" s="8"/>
      <c r="N119" s="235"/>
      <c r="O119" s="235"/>
      <c r="P119" s="235"/>
    </row>
    <row r="120" spans="1:16" s="3" customFormat="1" ht="13.5" customHeight="1">
      <c r="A120" s="182"/>
      <c r="B120" s="84"/>
      <c r="C120" s="201">
        <v>4170</v>
      </c>
      <c r="D120" s="304" t="s">
        <v>129</v>
      </c>
      <c r="E120" s="305"/>
      <c r="F120" s="305"/>
      <c r="G120" s="305"/>
      <c r="H120" s="306"/>
      <c r="I120" s="202"/>
      <c r="J120" s="202"/>
      <c r="K120" s="202">
        <v>4000</v>
      </c>
      <c r="L120" s="202"/>
      <c r="M120" s="8"/>
      <c r="N120" s="241"/>
      <c r="O120" s="241"/>
      <c r="P120" s="241"/>
    </row>
    <row r="121" spans="1:16" s="3" customFormat="1" ht="13.5" customHeight="1">
      <c r="A121" s="182"/>
      <c r="B121" s="84"/>
      <c r="C121" s="201">
        <v>4260</v>
      </c>
      <c r="D121" s="304" t="s">
        <v>177</v>
      </c>
      <c r="E121" s="311"/>
      <c r="F121" s="311"/>
      <c r="G121" s="311"/>
      <c r="H121" s="312"/>
      <c r="I121" s="202">
        <v>4000</v>
      </c>
      <c r="J121" s="202"/>
      <c r="K121" s="202"/>
      <c r="L121" s="202"/>
      <c r="M121" s="8"/>
      <c r="N121" s="243"/>
      <c r="O121" s="243"/>
      <c r="P121" s="243"/>
    </row>
    <row r="122" spans="1:16" s="3" customFormat="1" ht="12" customHeight="1">
      <c r="A122" s="226"/>
      <c r="B122" s="226"/>
      <c r="C122" s="128">
        <v>4270</v>
      </c>
      <c r="D122" s="304" t="s">
        <v>184</v>
      </c>
      <c r="E122" s="311"/>
      <c r="F122" s="311"/>
      <c r="G122" s="311"/>
      <c r="H122" s="312"/>
      <c r="I122" s="207"/>
      <c r="J122" s="207"/>
      <c r="K122" s="207">
        <v>2000</v>
      </c>
      <c r="L122" s="207"/>
      <c r="M122" s="8"/>
      <c r="N122" s="235"/>
      <c r="O122" s="235"/>
      <c r="P122" s="235"/>
    </row>
    <row r="123" spans="1:16" s="3" customFormat="1" ht="13.5" customHeight="1">
      <c r="A123" s="177">
        <v>853</v>
      </c>
      <c r="B123" s="178"/>
      <c r="C123" s="178"/>
      <c r="D123" s="325" t="s">
        <v>234</v>
      </c>
      <c r="E123" s="326"/>
      <c r="F123" s="326"/>
      <c r="G123" s="326"/>
      <c r="H123" s="327"/>
      <c r="I123" s="184"/>
      <c r="J123" s="184"/>
      <c r="K123" s="184">
        <f>K124</f>
        <v>40000</v>
      </c>
      <c r="L123" s="184"/>
      <c r="M123" s="8"/>
      <c r="N123" s="240"/>
      <c r="O123" s="240"/>
      <c r="P123" s="240"/>
    </row>
    <row r="124" spans="1:16" s="3" customFormat="1" ht="13.5" customHeight="1">
      <c r="A124" s="180"/>
      <c r="B124" s="181">
        <v>85305</v>
      </c>
      <c r="C124" s="180"/>
      <c r="D124" s="328" t="s">
        <v>205</v>
      </c>
      <c r="E124" s="329"/>
      <c r="F124" s="329"/>
      <c r="G124" s="329"/>
      <c r="H124" s="330"/>
      <c r="I124" s="13"/>
      <c r="J124" s="13"/>
      <c r="K124" s="13">
        <f>K125</f>
        <v>40000</v>
      </c>
      <c r="L124" s="13"/>
      <c r="M124" s="8"/>
      <c r="N124" s="240"/>
      <c r="O124" s="240"/>
      <c r="P124" s="240"/>
    </row>
    <row r="125" spans="1:16" s="3" customFormat="1" ht="41.25" customHeight="1">
      <c r="A125" s="258"/>
      <c r="B125" s="224"/>
      <c r="C125" s="128">
        <v>2830</v>
      </c>
      <c r="D125" s="350" t="s">
        <v>235</v>
      </c>
      <c r="E125" s="351"/>
      <c r="F125" s="351"/>
      <c r="G125" s="351"/>
      <c r="H125" s="352"/>
      <c r="I125" s="207"/>
      <c r="J125" s="207"/>
      <c r="K125" s="207">
        <v>40000</v>
      </c>
      <c r="L125" s="207"/>
      <c r="M125" s="8"/>
      <c r="N125" s="240"/>
      <c r="O125" s="240"/>
      <c r="P125" s="240"/>
    </row>
    <row r="126" spans="1:16" s="3" customFormat="1" ht="15.75" customHeight="1">
      <c r="A126" s="177">
        <v>854</v>
      </c>
      <c r="B126" s="178"/>
      <c r="C126" s="178"/>
      <c r="D126" s="325" t="s">
        <v>204</v>
      </c>
      <c r="E126" s="326"/>
      <c r="F126" s="326"/>
      <c r="G126" s="326"/>
      <c r="H126" s="327"/>
      <c r="I126" s="184">
        <f>I127</f>
        <v>41600</v>
      </c>
      <c r="J126" s="184"/>
      <c r="K126" s="184">
        <f>K129</f>
        <v>11000</v>
      </c>
      <c r="L126" s="184"/>
      <c r="M126" s="8"/>
      <c r="N126" s="247"/>
      <c r="O126" s="247"/>
      <c r="P126" s="247"/>
    </row>
    <row r="127" spans="1:16" s="3" customFormat="1" ht="17.25" customHeight="1">
      <c r="A127" s="180"/>
      <c r="B127" s="181">
        <v>85401</v>
      </c>
      <c r="C127" s="180"/>
      <c r="D127" s="328" t="s">
        <v>203</v>
      </c>
      <c r="E127" s="329"/>
      <c r="F127" s="329"/>
      <c r="G127" s="329"/>
      <c r="H127" s="330"/>
      <c r="I127" s="13">
        <f>I128</f>
        <v>41600</v>
      </c>
      <c r="J127" s="13"/>
      <c r="K127" s="13"/>
      <c r="L127" s="13"/>
      <c r="M127" s="8"/>
      <c r="N127" s="247"/>
      <c r="O127" s="247"/>
      <c r="P127" s="247"/>
    </row>
    <row r="128" spans="1:16" s="3" customFormat="1" ht="13.5" customHeight="1">
      <c r="A128" s="258"/>
      <c r="B128" s="224"/>
      <c r="C128" s="245">
        <v>4040</v>
      </c>
      <c r="D128" s="353" t="s">
        <v>161</v>
      </c>
      <c r="E128" s="323"/>
      <c r="F128" s="323"/>
      <c r="G128" s="323"/>
      <c r="H128" s="324"/>
      <c r="I128" s="207">
        <v>41600</v>
      </c>
      <c r="J128" s="207"/>
      <c r="K128" s="207"/>
      <c r="L128" s="207"/>
      <c r="M128" s="8"/>
      <c r="N128" s="247"/>
      <c r="O128" s="247"/>
      <c r="P128" s="247"/>
    </row>
    <row r="129" spans="1:16" s="3" customFormat="1" ht="13.5" customHeight="1">
      <c r="A129" s="180"/>
      <c r="B129" s="181">
        <v>85415</v>
      </c>
      <c r="C129" s="180"/>
      <c r="D129" s="344" t="s">
        <v>249</v>
      </c>
      <c r="E129" s="345"/>
      <c r="F129" s="345"/>
      <c r="G129" s="345"/>
      <c r="H129" s="346"/>
      <c r="I129" s="13"/>
      <c r="J129" s="13"/>
      <c r="K129" s="13">
        <f>K130</f>
        <v>11000</v>
      </c>
      <c r="L129" s="13"/>
      <c r="M129" s="8"/>
      <c r="N129" s="300"/>
      <c r="O129" s="300"/>
      <c r="P129" s="300"/>
    </row>
    <row r="130" spans="1:16" s="3" customFormat="1" ht="13.5" customHeight="1">
      <c r="A130" s="258"/>
      <c r="B130" s="224"/>
      <c r="C130" s="245">
        <v>3240</v>
      </c>
      <c r="D130" s="347" t="s">
        <v>250</v>
      </c>
      <c r="E130" s="348"/>
      <c r="F130" s="348"/>
      <c r="G130" s="348"/>
      <c r="H130" s="349"/>
      <c r="I130" s="207"/>
      <c r="J130" s="207"/>
      <c r="K130" s="207">
        <v>11000</v>
      </c>
      <c r="L130" s="207"/>
      <c r="M130" s="8"/>
      <c r="N130" s="300"/>
      <c r="O130" s="300"/>
      <c r="P130" s="300"/>
    </row>
    <row r="131" spans="1:16" s="3" customFormat="1" ht="13.5" customHeight="1">
      <c r="A131" s="177">
        <v>900</v>
      </c>
      <c r="B131" s="178"/>
      <c r="C131" s="178"/>
      <c r="D131" s="325" t="s">
        <v>213</v>
      </c>
      <c r="E131" s="326"/>
      <c r="F131" s="326"/>
      <c r="G131" s="326"/>
      <c r="H131" s="327"/>
      <c r="I131" s="184"/>
      <c r="J131" s="184"/>
      <c r="K131" s="184">
        <f>K132</f>
        <v>160000</v>
      </c>
      <c r="L131" s="184"/>
      <c r="M131" s="8"/>
      <c r="N131" s="243"/>
      <c r="O131" s="243"/>
      <c r="P131" s="243"/>
    </row>
    <row r="132" spans="1:16" s="3" customFormat="1" ht="13.5" customHeight="1">
      <c r="A132" s="180"/>
      <c r="B132" s="181">
        <v>90015</v>
      </c>
      <c r="C132" s="180"/>
      <c r="D132" s="328" t="s">
        <v>214</v>
      </c>
      <c r="E132" s="329"/>
      <c r="F132" s="329"/>
      <c r="G132" s="329"/>
      <c r="H132" s="330"/>
      <c r="I132" s="13"/>
      <c r="J132" s="13"/>
      <c r="K132" s="13">
        <f>K133</f>
        <v>160000</v>
      </c>
      <c r="L132" s="13"/>
      <c r="M132" s="8"/>
      <c r="N132" s="243"/>
      <c r="O132" s="243"/>
      <c r="P132" s="243"/>
    </row>
    <row r="133" spans="1:16" s="3" customFormat="1" ht="13.5" customHeight="1">
      <c r="A133" s="182"/>
      <c r="B133" s="84"/>
      <c r="C133" s="201">
        <v>4260</v>
      </c>
      <c r="D133" s="304" t="s">
        <v>177</v>
      </c>
      <c r="E133" s="311"/>
      <c r="F133" s="311"/>
      <c r="G133" s="311"/>
      <c r="H133" s="312"/>
      <c r="I133" s="202"/>
      <c r="J133" s="202"/>
      <c r="K133" s="202">
        <v>160000</v>
      </c>
      <c r="L133" s="202"/>
      <c r="M133" s="8"/>
      <c r="N133" s="243"/>
      <c r="O133" s="243"/>
      <c r="P133" s="243"/>
    </row>
    <row r="134" spans="1:16" s="3" customFormat="1" ht="17.25" customHeight="1">
      <c r="A134" s="177">
        <v>926</v>
      </c>
      <c r="B134" s="178"/>
      <c r="C134" s="178"/>
      <c r="D134" s="325" t="s">
        <v>157</v>
      </c>
      <c r="E134" s="326"/>
      <c r="F134" s="326"/>
      <c r="G134" s="326"/>
      <c r="H134" s="327"/>
      <c r="I134" s="184"/>
      <c r="J134" s="184"/>
      <c r="K134" s="184">
        <f>K135</f>
        <v>156523</v>
      </c>
      <c r="L134" s="184"/>
      <c r="M134" s="227"/>
      <c r="N134" s="227"/>
      <c r="O134" s="227"/>
      <c r="P134" s="227"/>
    </row>
    <row r="135" spans="1:16" s="3" customFormat="1" ht="14.25" customHeight="1">
      <c r="A135" s="180"/>
      <c r="B135" s="181">
        <v>92605</v>
      </c>
      <c r="C135" s="180"/>
      <c r="D135" s="328" t="s">
        <v>160</v>
      </c>
      <c r="E135" s="329"/>
      <c r="F135" s="329"/>
      <c r="G135" s="329"/>
      <c r="H135" s="330"/>
      <c r="I135" s="13"/>
      <c r="J135" s="13"/>
      <c r="K135" s="13">
        <f>SUM(K136:K138)</f>
        <v>156523</v>
      </c>
      <c r="L135" s="13"/>
      <c r="M135" s="227"/>
      <c r="N135" s="227"/>
      <c r="O135" s="227"/>
      <c r="P135" s="227"/>
    </row>
    <row r="136" spans="1:16" s="3" customFormat="1" ht="12.75" customHeight="1">
      <c r="A136" s="182"/>
      <c r="B136" s="84"/>
      <c r="C136" s="201">
        <v>4170</v>
      </c>
      <c r="D136" s="304" t="s">
        <v>129</v>
      </c>
      <c r="E136" s="305"/>
      <c r="F136" s="305"/>
      <c r="G136" s="305"/>
      <c r="H136" s="306"/>
      <c r="I136" s="202"/>
      <c r="J136" s="202"/>
      <c r="K136" s="202">
        <v>30000</v>
      </c>
      <c r="L136" s="202"/>
      <c r="M136" s="231"/>
      <c r="N136" s="231"/>
      <c r="O136" s="231"/>
      <c r="P136" s="231"/>
    </row>
    <row r="137" spans="1:16" s="3" customFormat="1" ht="12.75" customHeight="1">
      <c r="A137" s="182"/>
      <c r="B137" s="84"/>
      <c r="C137" s="201">
        <v>4300</v>
      </c>
      <c r="D137" s="304" t="s">
        <v>123</v>
      </c>
      <c r="E137" s="311"/>
      <c r="F137" s="311"/>
      <c r="G137" s="311"/>
      <c r="H137" s="312"/>
      <c r="I137" s="202"/>
      <c r="J137" s="202"/>
      <c r="K137" s="202">
        <v>76523</v>
      </c>
      <c r="L137" s="202"/>
      <c r="M137" s="285"/>
      <c r="N137" s="285"/>
      <c r="O137" s="285"/>
      <c r="P137" s="285"/>
    </row>
    <row r="138" spans="1:16" s="3" customFormat="1" ht="12.75" customHeight="1">
      <c r="A138" s="182"/>
      <c r="B138" s="84"/>
      <c r="C138" s="201">
        <v>4300</v>
      </c>
      <c r="D138" s="304" t="s">
        <v>123</v>
      </c>
      <c r="E138" s="311"/>
      <c r="F138" s="311"/>
      <c r="G138" s="311"/>
      <c r="H138" s="312"/>
      <c r="I138" s="202"/>
      <c r="J138" s="202"/>
      <c r="K138" s="202">
        <v>50000</v>
      </c>
      <c r="L138" s="202"/>
      <c r="M138" s="240"/>
      <c r="N138" s="240"/>
      <c r="O138" s="240"/>
      <c r="P138" s="240"/>
    </row>
    <row r="139" spans="1:16" ht="18.75" customHeight="1">
      <c r="A139" s="486" t="s">
        <v>70</v>
      </c>
      <c r="B139" s="487"/>
      <c r="C139" s="487"/>
      <c r="D139" s="487"/>
      <c r="E139" s="487"/>
      <c r="F139" s="487"/>
      <c r="G139" s="487"/>
      <c r="H139" s="488"/>
      <c r="I139" s="72">
        <f>I134+I131+I123+I101+I57+I53+I36+I28+I22+I17+I126</f>
        <v>807440</v>
      </c>
      <c r="J139" s="72">
        <f>J134+J131+J123+J101+J57+J53+J36+J28+J22+J17</f>
        <v>2156526</v>
      </c>
      <c r="K139" s="72">
        <f>K134+K131+K123+K101+K57+K53+K36+K28+K22+K17+K10+K14+K126</f>
        <v>1788077</v>
      </c>
      <c r="L139" s="72">
        <f>L134+L131+L123+L101+L57+L53+L36+L28+L22+L17+L10</f>
        <v>1003014</v>
      </c>
      <c r="M139" s="440"/>
      <c r="N139" s="441"/>
      <c r="O139" s="458"/>
      <c r="P139" s="458"/>
    </row>
    <row r="140" spans="1:16" ht="15" customHeight="1">
      <c r="A140" s="67"/>
      <c r="B140" s="67"/>
      <c r="C140" s="67"/>
      <c r="D140" s="67"/>
      <c r="E140" s="67"/>
      <c r="F140" s="67"/>
      <c r="G140" s="67"/>
      <c r="H140" s="67"/>
      <c r="I140" s="68"/>
      <c r="J140" s="68"/>
      <c r="K140" s="68"/>
      <c r="L140" s="68"/>
      <c r="M140" s="69"/>
      <c r="N140" s="70"/>
      <c r="O140" s="70"/>
      <c r="P140" s="223"/>
    </row>
    <row r="141" spans="1:16" ht="27.75" customHeight="1">
      <c r="A141" s="67"/>
      <c r="B141" s="67"/>
      <c r="C141" s="67"/>
      <c r="D141" s="67"/>
      <c r="E141" s="67"/>
      <c r="F141" s="67"/>
      <c r="G141" s="67"/>
      <c r="H141" s="67"/>
      <c r="I141" s="68"/>
      <c r="J141" s="68"/>
      <c r="K141" s="68"/>
      <c r="L141" s="68"/>
      <c r="M141" s="69"/>
      <c r="N141" s="70"/>
      <c r="O141" s="70"/>
      <c r="P141" s="246"/>
    </row>
    <row r="142" spans="1:16" ht="15" customHeight="1">
      <c r="A142" s="67"/>
      <c r="B142" s="67"/>
      <c r="C142" s="67"/>
      <c r="D142" s="67"/>
      <c r="E142" s="67"/>
      <c r="F142" s="67"/>
      <c r="G142" s="67"/>
      <c r="H142" s="67"/>
      <c r="I142" s="68"/>
      <c r="J142" s="68"/>
      <c r="K142" s="68"/>
      <c r="L142" s="68"/>
      <c r="M142" s="69"/>
      <c r="N142" s="70"/>
      <c r="O142" s="70"/>
      <c r="P142" s="246"/>
    </row>
    <row r="143" spans="1:16" ht="15" customHeight="1">
      <c r="A143" s="67"/>
      <c r="B143" s="67"/>
      <c r="C143" s="67"/>
      <c r="D143" s="67"/>
      <c r="E143" s="67"/>
      <c r="F143" s="67"/>
      <c r="G143" s="67"/>
      <c r="H143" s="67"/>
      <c r="I143" s="68"/>
      <c r="J143" s="68"/>
      <c r="K143" s="68"/>
      <c r="L143" s="68"/>
      <c r="M143" s="69"/>
      <c r="N143" s="70"/>
      <c r="O143" s="70"/>
      <c r="P143" s="246"/>
    </row>
    <row r="144" spans="1:16" ht="18.75" customHeight="1">
      <c r="A144" s="67"/>
      <c r="B144" s="67"/>
      <c r="C144" s="67"/>
      <c r="D144" s="67"/>
      <c r="E144" s="67"/>
      <c r="F144" s="67"/>
      <c r="G144" s="67"/>
      <c r="H144" s="67"/>
      <c r="I144" s="68"/>
      <c r="J144" s="68"/>
      <c r="K144" s="68"/>
      <c r="L144" s="68"/>
      <c r="M144" s="69"/>
      <c r="N144" s="70"/>
      <c r="O144" s="70"/>
      <c r="P144" s="244"/>
    </row>
    <row r="145" spans="1:16" ht="12.75" customHeight="1">
      <c r="A145" s="453" t="s">
        <v>143</v>
      </c>
      <c r="B145" s="454"/>
      <c r="C145" s="454"/>
      <c r="D145" s="454"/>
      <c r="E145" s="454"/>
      <c r="F145" s="454"/>
      <c r="G145" s="454"/>
      <c r="H145" s="454"/>
      <c r="I145" s="454"/>
      <c r="J145" s="454"/>
      <c r="K145" s="454"/>
      <c r="L145" s="454"/>
      <c r="M145" s="454"/>
      <c r="N145" s="454"/>
      <c r="O145" s="454"/>
      <c r="P145" s="454"/>
    </row>
    <row r="146" spans="1:16" ht="6" customHeight="1">
      <c r="A146" s="67"/>
      <c r="B146" s="67"/>
      <c r="C146" s="67"/>
      <c r="D146" s="67"/>
      <c r="E146" s="67"/>
      <c r="F146" s="67"/>
      <c r="G146" s="67"/>
      <c r="H146" s="67"/>
      <c r="I146" s="68"/>
      <c r="J146" s="68"/>
      <c r="K146" s="68"/>
      <c r="L146" s="68"/>
      <c r="M146" s="69"/>
      <c r="N146" s="70"/>
      <c r="O146" s="70"/>
      <c r="P146" s="210"/>
    </row>
    <row r="147" spans="1:16" ht="11.25" customHeight="1">
      <c r="A147" s="469" t="s">
        <v>24</v>
      </c>
      <c r="B147" s="444" t="s">
        <v>0</v>
      </c>
      <c r="C147" s="445"/>
      <c r="D147" s="446"/>
      <c r="E147" s="437" t="s">
        <v>152</v>
      </c>
      <c r="F147" s="426" t="s">
        <v>16</v>
      </c>
      <c r="G147" s="427"/>
      <c r="H147" s="437" t="s">
        <v>62</v>
      </c>
      <c r="I147" s="432" t="s">
        <v>25</v>
      </c>
      <c r="J147" s="433"/>
      <c r="K147" s="433"/>
      <c r="L147" s="433"/>
      <c r="M147" s="433"/>
      <c r="N147" s="433"/>
      <c r="O147" s="433"/>
      <c r="P147" s="434"/>
    </row>
    <row r="148" spans="1:16" ht="11.25" customHeight="1">
      <c r="A148" s="469"/>
      <c r="B148" s="447"/>
      <c r="C148" s="448"/>
      <c r="D148" s="449"/>
      <c r="E148" s="438"/>
      <c r="F148" s="428"/>
      <c r="G148" s="429"/>
      <c r="H148" s="438"/>
      <c r="I148" s="437" t="s">
        <v>27</v>
      </c>
      <c r="J148" s="455" t="s">
        <v>33</v>
      </c>
      <c r="K148" s="456"/>
      <c r="L148" s="456"/>
      <c r="M148" s="456"/>
      <c r="N148" s="456"/>
      <c r="O148" s="457"/>
      <c r="P148" s="437" t="s">
        <v>30</v>
      </c>
    </row>
    <row r="149" spans="1:16" ht="12" customHeight="1">
      <c r="A149" s="470"/>
      <c r="B149" s="447"/>
      <c r="C149" s="448"/>
      <c r="D149" s="449"/>
      <c r="E149" s="438"/>
      <c r="F149" s="430" t="s">
        <v>105</v>
      </c>
      <c r="G149" s="435" t="s">
        <v>106</v>
      </c>
      <c r="H149" s="438"/>
      <c r="I149" s="438"/>
      <c r="J149" s="442" t="s">
        <v>97</v>
      </c>
      <c r="K149" s="424" t="s">
        <v>28</v>
      </c>
      <c r="L149" s="424" t="s">
        <v>34</v>
      </c>
      <c r="M149" s="424" t="s">
        <v>29</v>
      </c>
      <c r="N149" s="422" t="s">
        <v>33</v>
      </c>
      <c r="O149" s="423"/>
      <c r="P149" s="438"/>
    </row>
    <row r="150" spans="1:16" ht="65.25" customHeight="1">
      <c r="A150" s="471"/>
      <c r="B150" s="450"/>
      <c r="C150" s="451"/>
      <c r="D150" s="452"/>
      <c r="E150" s="439"/>
      <c r="F150" s="431"/>
      <c r="G150" s="436"/>
      <c r="H150" s="439"/>
      <c r="I150" s="439"/>
      <c r="J150" s="443"/>
      <c r="K150" s="425"/>
      <c r="L150" s="425"/>
      <c r="M150" s="425"/>
      <c r="N150" s="229" t="s">
        <v>146</v>
      </c>
      <c r="O150" s="122" t="s">
        <v>94</v>
      </c>
      <c r="P150" s="439"/>
    </row>
    <row r="151" spans="1:16" ht="13.5" customHeight="1">
      <c r="A151" s="126" t="s">
        <v>1</v>
      </c>
      <c r="B151" s="125" t="s">
        <v>3</v>
      </c>
      <c r="C151" s="123"/>
      <c r="D151" s="124"/>
      <c r="E151" s="104">
        <v>1607611</v>
      </c>
      <c r="F151" s="139"/>
      <c r="G151" s="140">
        <f>K10+L10</f>
        <v>16228</v>
      </c>
      <c r="H151" s="104">
        <f aca="true" t="shared" si="0" ref="H151:H156">E151-F151+G151</f>
        <v>1623839</v>
      </c>
      <c r="I151" s="103">
        <f>H151-P151</f>
        <v>119413</v>
      </c>
      <c r="J151" s="141"/>
      <c r="K151" s="142">
        <v>80000</v>
      </c>
      <c r="L151" s="142"/>
      <c r="M151" s="143"/>
      <c r="N151" s="142">
        <v>23749</v>
      </c>
      <c r="O151" s="144"/>
      <c r="P151" s="103">
        <v>1504426</v>
      </c>
    </row>
    <row r="152" spans="1:16" ht="13.5" customHeight="1">
      <c r="A152" s="33" t="s">
        <v>2</v>
      </c>
      <c r="B152" s="419" t="s">
        <v>6</v>
      </c>
      <c r="C152" s="420"/>
      <c r="D152" s="421"/>
      <c r="E152" s="145">
        <v>15000</v>
      </c>
      <c r="F152" s="146"/>
      <c r="G152" s="147">
        <f>K14</f>
        <v>129065</v>
      </c>
      <c r="H152" s="145">
        <f t="shared" si="0"/>
        <v>144065</v>
      </c>
      <c r="I152" s="148">
        <f>H152-P152</f>
        <v>144065</v>
      </c>
      <c r="J152" s="149"/>
      <c r="K152" s="150"/>
      <c r="L152" s="150"/>
      <c r="M152" s="150"/>
      <c r="N152" s="150"/>
      <c r="O152" s="151"/>
      <c r="P152" s="148"/>
    </row>
    <row r="153" spans="1:16" ht="13.5" customHeight="1">
      <c r="A153" s="33">
        <v>150</v>
      </c>
      <c r="B153" s="400" t="s">
        <v>95</v>
      </c>
      <c r="C153" s="401"/>
      <c r="D153" s="402"/>
      <c r="E153" s="145">
        <v>2480</v>
      </c>
      <c r="F153" s="146"/>
      <c r="G153" s="147"/>
      <c r="H153" s="145">
        <f t="shared" si="0"/>
        <v>2480</v>
      </c>
      <c r="I153" s="148"/>
      <c r="J153" s="149"/>
      <c r="K153" s="152"/>
      <c r="L153" s="150"/>
      <c r="M153" s="150"/>
      <c r="N153" s="150"/>
      <c r="O153" s="151"/>
      <c r="P153" s="148">
        <f>H153</f>
        <v>2480</v>
      </c>
    </row>
    <row r="154" spans="1:16" ht="13.5" customHeight="1">
      <c r="A154" s="127">
        <v>600</v>
      </c>
      <c r="B154" s="419" t="s">
        <v>7</v>
      </c>
      <c r="C154" s="420"/>
      <c r="D154" s="421"/>
      <c r="E154" s="145">
        <v>12864024</v>
      </c>
      <c r="F154" s="146">
        <f>J17</f>
        <v>37989</v>
      </c>
      <c r="G154" s="147">
        <f>K17</f>
        <v>50000</v>
      </c>
      <c r="H154" s="145">
        <f t="shared" si="0"/>
        <v>12876035</v>
      </c>
      <c r="I154" s="148">
        <f>H154-P154</f>
        <v>7145590</v>
      </c>
      <c r="J154" s="153"/>
      <c r="K154" s="152">
        <v>1970000</v>
      </c>
      <c r="L154" s="152"/>
      <c r="M154" s="150"/>
      <c r="N154" s="150"/>
      <c r="O154" s="151">
        <v>1920000</v>
      </c>
      <c r="P154" s="148">
        <v>5730445</v>
      </c>
    </row>
    <row r="155" spans="1:16" ht="13.5" customHeight="1">
      <c r="A155" s="127">
        <v>630</v>
      </c>
      <c r="B155" s="419" t="s">
        <v>32</v>
      </c>
      <c r="C155" s="420"/>
      <c r="D155" s="421"/>
      <c r="E155" s="145">
        <v>40000</v>
      </c>
      <c r="F155" s="146"/>
      <c r="G155" s="147"/>
      <c r="H155" s="145">
        <f t="shared" si="0"/>
        <v>40000</v>
      </c>
      <c r="I155" s="148">
        <f>H155-P155</f>
        <v>40000</v>
      </c>
      <c r="J155" s="153"/>
      <c r="K155" s="152">
        <f>I155</f>
        <v>40000</v>
      </c>
      <c r="L155" s="152"/>
      <c r="M155" s="150"/>
      <c r="N155" s="150"/>
      <c r="O155" s="151"/>
      <c r="P155" s="148"/>
    </row>
    <row r="156" spans="1:16" ht="13.5" customHeight="1">
      <c r="A156" s="127">
        <v>700</v>
      </c>
      <c r="B156" s="400" t="s">
        <v>71</v>
      </c>
      <c r="C156" s="401"/>
      <c r="D156" s="402"/>
      <c r="E156" s="145">
        <v>4249417</v>
      </c>
      <c r="F156" s="146"/>
      <c r="G156" s="147">
        <f>K22</f>
        <v>108044</v>
      </c>
      <c r="H156" s="145">
        <f t="shared" si="0"/>
        <v>4357461</v>
      </c>
      <c r="I156" s="148">
        <f>H156-P156</f>
        <v>4357461</v>
      </c>
      <c r="J156" s="153">
        <v>193844</v>
      </c>
      <c r="K156" s="152"/>
      <c r="L156" s="150"/>
      <c r="M156" s="150"/>
      <c r="N156" s="150"/>
      <c r="O156" s="154"/>
      <c r="P156" s="148">
        <v>0</v>
      </c>
    </row>
    <row r="157" spans="1:16" ht="13.5" customHeight="1">
      <c r="A157" s="127">
        <v>710</v>
      </c>
      <c r="B157" s="419" t="s">
        <v>15</v>
      </c>
      <c r="C157" s="420"/>
      <c r="D157" s="421"/>
      <c r="E157" s="145">
        <v>388700</v>
      </c>
      <c r="F157" s="146"/>
      <c r="G157" s="147">
        <f>K28</f>
        <v>3000</v>
      </c>
      <c r="H157" s="145">
        <f>E157-F157+G157</f>
        <v>391700</v>
      </c>
      <c r="I157" s="148">
        <f>H157-P157</f>
        <v>391700</v>
      </c>
      <c r="J157" s="153">
        <v>7500</v>
      </c>
      <c r="K157" s="152">
        <v>200000</v>
      </c>
      <c r="L157" s="152"/>
      <c r="M157" s="150"/>
      <c r="N157" s="150"/>
      <c r="O157" s="154"/>
      <c r="P157" s="148"/>
    </row>
    <row r="158" spans="1:16" ht="13.5" customHeight="1">
      <c r="A158" s="127">
        <v>720</v>
      </c>
      <c r="B158" s="419" t="s">
        <v>35</v>
      </c>
      <c r="C158" s="420"/>
      <c r="D158" s="421"/>
      <c r="E158" s="145">
        <v>1976665</v>
      </c>
      <c r="F158" s="146">
        <f>I36+J36</f>
        <v>1044950</v>
      </c>
      <c r="G158" s="147">
        <f>K36+L36</f>
        <v>184450</v>
      </c>
      <c r="H158" s="145">
        <f>E158-F158+G158</f>
        <v>1116165</v>
      </c>
      <c r="I158" s="148">
        <f>H158-P158</f>
        <v>183000</v>
      </c>
      <c r="J158" s="153">
        <v>30000</v>
      </c>
      <c r="K158" s="150"/>
      <c r="L158" s="152"/>
      <c r="M158" s="150"/>
      <c r="N158" s="150"/>
      <c r="O158" s="154"/>
      <c r="P158" s="148">
        <v>933165</v>
      </c>
    </row>
    <row r="159" spans="1:16" ht="15" customHeight="1">
      <c r="A159" s="127">
        <v>750</v>
      </c>
      <c r="B159" s="419" t="s">
        <v>31</v>
      </c>
      <c r="C159" s="420"/>
      <c r="D159" s="421"/>
      <c r="E159" s="145">
        <v>11855611</v>
      </c>
      <c r="F159" s="146">
        <f>I53+J53</f>
        <v>87305</v>
      </c>
      <c r="G159" s="147">
        <f>K53+L53</f>
        <v>87305</v>
      </c>
      <c r="H159" s="145">
        <f>E159-F159+G159</f>
        <v>11855611</v>
      </c>
      <c r="I159" s="148">
        <f aca="true" t="shared" si="1" ref="I159:I171">H159-P159</f>
        <v>11717961</v>
      </c>
      <c r="J159" s="153">
        <v>7611434</v>
      </c>
      <c r="K159" s="152">
        <v>180000</v>
      </c>
      <c r="L159" s="152">
        <v>337000</v>
      </c>
      <c r="M159" s="150"/>
      <c r="N159" s="152">
        <v>132306</v>
      </c>
      <c r="O159" s="155"/>
      <c r="P159" s="148">
        <v>137650</v>
      </c>
    </row>
    <row r="160" spans="1:16" ht="58.5" customHeight="1">
      <c r="A160" s="127">
        <v>751</v>
      </c>
      <c r="B160" s="400" t="s">
        <v>23</v>
      </c>
      <c r="C160" s="401"/>
      <c r="D160" s="402"/>
      <c r="E160" s="145">
        <v>3360</v>
      </c>
      <c r="F160" s="146"/>
      <c r="G160" s="147"/>
      <c r="H160" s="145">
        <f aca="true" t="shared" si="2" ref="H160:H165">E160-F160+G160</f>
        <v>3360</v>
      </c>
      <c r="I160" s="148">
        <f t="shared" si="1"/>
        <v>3360</v>
      </c>
      <c r="J160" s="153">
        <v>3360</v>
      </c>
      <c r="K160" s="152"/>
      <c r="L160" s="152"/>
      <c r="M160" s="150"/>
      <c r="N160" s="152">
        <v>3230</v>
      </c>
      <c r="O160" s="154"/>
      <c r="P160" s="148"/>
    </row>
    <row r="161" spans="1:17" ht="38.25" customHeight="1">
      <c r="A161" s="127">
        <v>754</v>
      </c>
      <c r="B161" s="400" t="s">
        <v>26</v>
      </c>
      <c r="C161" s="401"/>
      <c r="D161" s="402"/>
      <c r="E161" s="145">
        <v>521521</v>
      </c>
      <c r="F161" s="146"/>
      <c r="G161" s="147"/>
      <c r="H161" s="145">
        <f t="shared" si="2"/>
        <v>521521</v>
      </c>
      <c r="I161" s="148">
        <f t="shared" si="1"/>
        <v>521521</v>
      </c>
      <c r="J161" s="153">
        <v>0</v>
      </c>
      <c r="K161" s="152">
        <v>156000</v>
      </c>
      <c r="L161" s="152">
        <v>55671</v>
      </c>
      <c r="M161" s="150"/>
      <c r="N161" s="150"/>
      <c r="O161" s="154"/>
      <c r="P161" s="148"/>
      <c r="Q161" s="1"/>
    </row>
    <row r="162" spans="1:16" ht="24" customHeight="1">
      <c r="A162" s="127">
        <v>757</v>
      </c>
      <c r="B162" s="400" t="s">
        <v>8</v>
      </c>
      <c r="C162" s="401"/>
      <c r="D162" s="402"/>
      <c r="E162" s="145">
        <v>4005098</v>
      </c>
      <c r="F162" s="146"/>
      <c r="G162" s="147"/>
      <c r="H162" s="156">
        <f t="shared" si="2"/>
        <v>4005098</v>
      </c>
      <c r="I162" s="148">
        <f t="shared" si="1"/>
        <v>4005098</v>
      </c>
      <c r="J162" s="149"/>
      <c r="K162" s="150"/>
      <c r="L162" s="150"/>
      <c r="M162" s="152">
        <v>3868194</v>
      </c>
      <c r="N162" s="152"/>
      <c r="O162" s="154"/>
      <c r="P162" s="148"/>
    </row>
    <row r="163" spans="1:16" ht="12.75" customHeight="1">
      <c r="A163" s="127">
        <v>758</v>
      </c>
      <c r="B163" s="400" t="s">
        <v>9</v>
      </c>
      <c r="C163" s="401"/>
      <c r="D163" s="402"/>
      <c r="E163" s="189">
        <v>8875482</v>
      </c>
      <c r="F163" s="157"/>
      <c r="G163" s="165"/>
      <c r="H163" s="158">
        <f t="shared" si="2"/>
        <v>8875482</v>
      </c>
      <c r="I163" s="159">
        <f t="shared" si="1"/>
        <v>8875482</v>
      </c>
      <c r="J163" s="160"/>
      <c r="K163" s="161"/>
      <c r="L163" s="161"/>
      <c r="M163" s="162"/>
      <c r="N163" s="162"/>
      <c r="O163" s="163"/>
      <c r="P163" s="148"/>
    </row>
    <row r="164" spans="1:16" ht="12.75" customHeight="1">
      <c r="A164" s="127">
        <v>801</v>
      </c>
      <c r="B164" s="400" t="s">
        <v>10</v>
      </c>
      <c r="C164" s="401"/>
      <c r="D164" s="402"/>
      <c r="E164" s="189">
        <v>58811892</v>
      </c>
      <c r="F164" s="164">
        <f>I57+J57</f>
        <v>1730722</v>
      </c>
      <c r="G164" s="165">
        <f>K57+L57</f>
        <v>1790076</v>
      </c>
      <c r="H164" s="158">
        <f t="shared" si="2"/>
        <v>58871246</v>
      </c>
      <c r="I164" s="159">
        <f t="shared" si="1"/>
        <v>46135391</v>
      </c>
      <c r="J164" s="166">
        <v>24476246</v>
      </c>
      <c r="K164" s="167">
        <v>12266969</v>
      </c>
      <c r="L164" s="167">
        <v>1559201</v>
      </c>
      <c r="M164" s="161"/>
      <c r="N164" s="161"/>
      <c r="O164" s="163"/>
      <c r="P164" s="148">
        <v>12735855</v>
      </c>
    </row>
    <row r="165" spans="1:16" ht="12.75" customHeight="1">
      <c r="A165" s="127">
        <v>851</v>
      </c>
      <c r="B165" s="400" t="s">
        <v>11</v>
      </c>
      <c r="C165" s="401"/>
      <c r="D165" s="402"/>
      <c r="E165" s="145">
        <v>405000</v>
      </c>
      <c r="F165" s="146"/>
      <c r="G165" s="147"/>
      <c r="H165" s="156">
        <f t="shared" si="2"/>
        <v>405000</v>
      </c>
      <c r="I165" s="159">
        <f t="shared" si="1"/>
        <v>405000</v>
      </c>
      <c r="J165" s="153">
        <v>110800</v>
      </c>
      <c r="K165" s="152">
        <v>45000</v>
      </c>
      <c r="L165" s="152"/>
      <c r="M165" s="150"/>
      <c r="N165" s="150"/>
      <c r="O165" s="163"/>
      <c r="P165" s="148"/>
    </row>
    <row r="166" spans="1:16" ht="12" customHeight="1">
      <c r="A166" s="127">
        <v>852</v>
      </c>
      <c r="B166" s="400" t="s">
        <v>12</v>
      </c>
      <c r="C166" s="401"/>
      <c r="D166" s="402"/>
      <c r="E166" s="145">
        <v>4555102</v>
      </c>
      <c r="F166" s="146">
        <f>I101+J101</f>
        <v>21400</v>
      </c>
      <c r="G166" s="147">
        <f>K101+L101</f>
        <v>55400</v>
      </c>
      <c r="H166" s="156">
        <f aca="true" t="shared" si="3" ref="H166:H171">E166-F166+G166</f>
        <v>4589102</v>
      </c>
      <c r="I166" s="159">
        <f t="shared" si="1"/>
        <v>4589102</v>
      </c>
      <c r="J166" s="153">
        <v>1169381</v>
      </c>
      <c r="K166" s="152"/>
      <c r="L166" s="152">
        <v>2940487</v>
      </c>
      <c r="M166" s="150"/>
      <c r="N166" s="152">
        <v>2337022</v>
      </c>
      <c r="O166" s="163"/>
      <c r="P166" s="148"/>
    </row>
    <row r="167" spans="1:16" ht="38.25" customHeight="1">
      <c r="A167" s="127">
        <v>853</v>
      </c>
      <c r="B167" s="405" t="s">
        <v>98</v>
      </c>
      <c r="C167" s="406"/>
      <c r="D167" s="407"/>
      <c r="E167" s="145">
        <v>401602</v>
      </c>
      <c r="F167" s="146"/>
      <c r="G167" s="147">
        <f>K123</f>
        <v>40000</v>
      </c>
      <c r="H167" s="156">
        <f t="shared" si="3"/>
        <v>441602</v>
      </c>
      <c r="I167" s="159">
        <f t="shared" si="1"/>
        <v>441602</v>
      </c>
      <c r="J167" s="153">
        <v>111417</v>
      </c>
      <c r="K167" s="152">
        <v>227200</v>
      </c>
      <c r="L167" s="152">
        <v>17430</v>
      </c>
      <c r="M167" s="150"/>
      <c r="N167" s="152"/>
      <c r="O167" s="163"/>
      <c r="P167" s="148"/>
    </row>
    <row r="168" spans="1:16" ht="23.25" customHeight="1">
      <c r="A168" s="127">
        <v>854</v>
      </c>
      <c r="B168" s="400" t="s">
        <v>13</v>
      </c>
      <c r="C168" s="401"/>
      <c r="D168" s="402"/>
      <c r="E168" s="145">
        <v>2426407</v>
      </c>
      <c r="F168" s="146">
        <f>I126</f>
        <v>41600</v>
      </c>
      <c r="G168" s="147">
        <f>K126</f>
        <v>11000</v>
      </c>
      <c r="H168" s="156">
        <f t="shared" si="3"/>
        <v>2395807</v>
      </c>
      <c r="I168" s="159">
        <f t="shared" si="1"/>
        <v>2395807</v>
      </c>
      <c r="J168" s="153">
        <v>1901589</v>
      </c>
      <c r="K168" s="152"/>
      <c r="L168" s="152">
        <v>290747</v>
      </c>
      <c r="M168" s="150"/>
      <c r="N168" s="150"/>
      <c r="O168" s="163"/>
      <c r="P168" s="148"/>
    </row>
    <row r="169" spans="1:16" ht="24.75" customHeight="1">
      <c r="A169" s="127">
        <v>900</v>
      </c>
      <c r="B169" s="400" t="s">
        <v>88</v>
      </c>
      <c r="C169" s="401"/>
      <c r="D169" s="402"/>
      <c r="E169" s="145">
        <v>5128250</v>
      </c>
      <c r="F169" s="146"/>
      <c r="G169" s="147">
        <f>K131</f>
        <v>160000</v>
      </c>
      <c r="H169" s="156">
        <f t="shared" si="3"/>
        <v>5288250</v>
      </c>
      <c r="I169" s="159">
        <f t="shared" si="1"/>
        <v>4873586</v>
      </c>
      <c r="J169" s="153"/>
      <c r="K169" s="150"/>
      <c r="L169" s="150"/>
      <c r="M169" s="150"/>
      <c r="N169" s="150"/>
      <c r="O169" s="163"/>
      <c r="P169" s="148">
        <v>414664</v>
      </c>
    </row>
    <row r="170" spans="1:16" ht="25.5" customHeight="1">
      <c r="A170" s="127">
        <v>921</v>
      </c>
      <c r="B170" s="400" t="s">
        <v>57</v>
      </c>
      <c r="C170" s="401"/>
      <c r="D170" s="402"/>
      <c r="E170" s="145">
        <v>2070000</v>
      </c>
      <c r="F170" s="146"/>
      <c r="G170" s="147"/>
      <c r="H170" s="156">
        <f t="shared" si="3"/>
        <v>2070000</v>
      </c>
      <c r="I170" s="159">
        <f t="shared" si="1"/>
        <v>2070000</v>
      </c>
      <c r="J170" s="149"/>
      <c r="K170" s="152">
        <v>2060000</v>
      </c>
      <c r="L170" s="152"/>
      <c r="M170" s="150"/>
      <c r="N170" s="150"/>
      <c r="O170" s="163"/>
      <c r="P170" s="148">
        <v>0</v>
      </c>
    </row>
    <row r="171" spans="1:16" ht="12.75" customHeight="1">
      <c r="A171" s="128">
        <v>926</v>
      </c>
      <c r="B171" s="397" t="s">
        <v>99</v>
      </c>
      <c r="C171" s="398"/>
      <c r="D171" s="399"/>
      <c r="E171" s="168">
        <v>1175005</v>
      </c>
      <c r="F171" s="169">
        <f>I134+J134</f>
        <v>0</v>
      </c>
      <c r="G171" s="170">
        <f>K134</f>
        <v>156523</v>
      </c>
      <c r="H171" s="168">
        <f t="shared" si="3"/>
        <v>1331528</v>
      </c>
      <c r="I171" s="171">
        <f t="shared" si="1"/>
        <v>1331528</v>
      </c>
      <c r="J171" s="172">
        <v>435980</v>
      </c>
      <c r="K171" s="173">
        <v>200000</v>
      </c>
      <c r="L171" s="173">
        <v>1000</v>
      </c>
      <c r="M171" s="174"/>
      <c r="N171" s="174"/>
      <c r="O171" s="175"/>
      <c r="P171" s="176">
        <v>0</v>
      </c>
    </row>
    <row r="172" spans="1:16" ht="18.75" customHeight="1">
      <c r="A172" s="89" t="s">
        <v>17</v>
      </c>
      <c r="B172" s="460" t="s">
        <v>21</v>
      </c>
      <c r="C172" s="461"/>
      <c r="D172" s="462"/>
      <c r="E172" s="48">
        <f>SUM(E151:E159,E160:E171)</f>
        <v>121378227</v>
      </c>
      <c r="F172" s="48">
        <f>SUM(F151:F159,F160:F171)</f>
        <v>2963966</v>
      </c>
      <c r="G172" s="120">
        <f>SUM(G151:G171)</f>
        <v>2791091</v>
      </c>
      <c r="H172" s="48">
        <f>SUM(H151:H159,H160:H171)</f>
        <v>121205352</v>
      </c>
      <c r="I172" s="48">
        <f>SUM(I151:I171)</f>
        <v>99746667</v>
      </c>
      <c r="J172" s="121">
        <f aca="true" t="shared" si="4" ref="J172:P172">SUM(J151:J159,J160:J171)</f>
        <v>36051551</v>
      </c>
      <c r="K172" s="129">
        <f t="shared" si="4"/>
        <v>17425169</v>
      </c>
      <c r="L172" s="129">
        <f t="shared" si="4"/>
        <v>5201536</v>
      </c>
      <c r="M172" s="129">
        <f t="shared" si="4"/>
        <v>3868194</v>
      </c>
      <c r="N172" s="129">
        <f t="shared" si="4"/>
        <v>2496307</v>
      </c>
      <c r="O172" s="130">
        <f t="shared" si="4"/>
        <v>1920000</v>
      </c>
      <c r="P172" s="48">
        <f t="shared" si="4"/>
        <v>21458685</v>
      </c>
    </row>
    <row r="173" spans="1:16" ht="6" customHeight="1">
      <c r="A173" s="47"/>
      <c r="B173" s="47"/>
      <c r="C173" s="47"/>
      <c r="D173" s="47"/>
      <c r="E173" s="395" t="s">
        <v>102</v>
      </c>
      <c r="F173" s="468"/>
      <c r="G173" s="46"/>
      <c r="H173" s="47"/>
      <c r="I173" s="7"/>
      <c r="J173" s="7"/>
      <c r="K173" s="6"/>
      <c r="L173" s="6"/>
      <c r="M173" s="6"/>
      <c r="N173" s="6"/>
      <c r="O173" s="4"/>
      <c r="P173" s="4"/>
    </row>
    <row r="174" spans="1:16" ht="8.25" customHeight="1">
      <c r="A174" s="65"/>
      <c r="B174" s="65"/>
      <c r="C174" s="65"/>
      <c r="D174" s="65"/>
      <c r="E174" s="64"/>
      <c r="F174" s="66"/>
      <c r="G174" s="64"/>
      <c r="H174" s="65"/>
      <c r="I174" s="65"/>
      <c r="J174" s="65"/>
      <c r="K174" s="6"/>
      <c r="L174" s="6"/>
      <c r="M174" s="6"/>
      <c r="N174" s="6"/>
      <c r="O174" s="63"/>
      <c r="P174" s="63"/>
    </row>
    <row r="175" spans="1:16" ht="6" customHeight="1">
      <c r="A175" s="65"/>
      <c r="B175" s="65"/>
      <c r="C175" s="65"/>
      <c r="D175" s="65"/>
      <c r="E175" s="64"/>
      <c r="F175" s="58"/>
      <c r="G175" s="64"/>
      <c r="H175" s="65"/>
      <c r="I175" s="65"/>
      <c r="J175" s="65"/>
      <c r="K175" s="6"/>
      <c r="L175" s="6"/>
      <c r="M175" s="6"/>
      <c r="N175" s="6"/>
      <c r="O175" s="63"/>
      <c r="P175" s="63"/>
    </row>
    <row r="176" spans="1:16" ht="7.5" customHeight="1">
      <c r="A176" s="57"/>
      <c r="B176" s="57"/>
      <c r="C176" s="57"/>
      <c r="D176" s="57"/>
      <c r="E176" s="56"/>
      <c r="F176" s="66"/>
      <c r="G176" s="56"/>
      <c r="H176" s="57"/>
      <c r="I176" s="57"/>
      <c r="J176" s="57"/>
      <c r="K176" s="6"/>
      <c r="L176" s="6"/>
      <c r="M176" s="6"/>
      <c r="N176" s="6"/>
      <c r="O176" s="55"/>
      <c r="P176" s="55"/>
    </row>
    <row r="177" spans="1:16" ht="6.75" customHeight="1">
      <c r="A177" s="57"/>
      <c r="B177" s="57"/>
      <c r="C177" s="57"/>
      <c r="D177" s="57"/>
      <c r="E177" s="56"/>
      <c r="F177" s="58"/>
      <c r="G177" s="56"/>
      <c r="H177" s="57"/>
      <c r="I177" s="57"/>
      <c r="J177" s="57"/>
      <c r="K177" s="6"/>
      <c r="L177" s="6"/>
      <c r="M177" s="6"/>
      <c r="N177" s="6"/>
      <c r="O177" s="55"/>
      <c r="P177" s="55"/>
    </row>
    <row r="178" spans="1:16" ht="12" customHeight="1">
      <c r="A178" s="131" t="s">
        <v>36</v>
      </c>
      <c r="B178" s="403" t="s">
        <v>66</v>
      </c>
      <c r="C178" s="403"/>
      <c r="D178" s="403"/>
      <c r="E178" s="403"/>
      <c r="F178" s="403"/>
      <c r="G178" s="404"/>
      <c r="H178" s="116">
        <f>H180+H179</f>
        <v>73251768</v>
      </c>
      <c r="I178" s="14"/>
      <c r="J178" s="15"/>
      <c r="K178" s="40"/>
      <c r="L178" s="6"/>
      <c r="M178" s="6"/>
      <c r="N178" s="6"/>
      <c r="O178" s="4"/>
      <c r="P178" s="4"/>
    </row>
    <row r="179" spans="1:16" ht="11.25" customHeight="1">
      <c r="A179" s="132"/>
      <c r="B179" s="408" t="s">
        <v>107</v>
      </c>
      <c r="C179" s="408"/>
      <c r="D179" s="408"/>
      <c r="E179" s="408"/>
      <c r="F179" s="408"/>
      <c r="G179" s="409"/>
      <c r="H179" s="117">
        <f>J172</f>
        <v>36051551</v>
      </c>
      <c r="I179" s="14"/>
      <c r="J179" s="395"/>
      <c r="K179" s="395"/>
      <c r="L179" s="6"/>
      <c r="M179" s="6"/>
      <c r="N179" s="6"/>
      <c r="O179" s="4"/>
      <c r="P179" s="4"/>
    </row>
    <row r="180" spans="1:16" ht="12" customHeight="1">
      <c r="A180" s="132"/>
      <c r="B180" s="408" t="s">
        <v>108</v>
      </c>
      <c r="C180" s="408"/>
      <c r="D180" s="408"/>
      <c r="E180" s="408"/>
      <c r="F180" s="408"/>
      <c r="G180" s="409"/>
      <c r="H180" s="117">
        <f>I172-J172-K172-L172-M172</f>
        <v>37200217</v>
      </c>
      <c r="I180" s="16" t="e">
        <f>H178+H181+H184+H188+H190+H191+#REF!+H193</f>
        <v>#REF!</v>
      </c>
      <c r="J180" s="395"/>
      <c r="K180" s="396"/>
      <c r="L180" s="6"/>
      <c r="M180" s="6"/>
      <c r="N180" s="6"/>
      <c r="O180" s="4"/>
      <c r="P180" s="4"/>
    </row>
    <row r="181" spans="1:16" ht="12" customHeight="1">
      <c r="A181" s="133" t="s">
        <v>37</v>
      </c>
      <c r="B181" s="463" t="s">
        <v>38</v>
      </c>
      <c r="C181" s="463"/>
      <c r="D181" s="463"/>
      <c r="E181" s="463"/>
      <c r="F181" s="463"/>
      <c r="G181" s="464"/>
      <c r="H181" s="114">
        <f>H182+H183</f>
        <v>18224667</v>
      </c>
      <c r="I181" s="14"/>
      <c r="J181" s="7"/>
      <c r="K181" s="6"/>
      <c r="L181" s="6"/>
      <c r="M181" s="6"/>
      <c r="N181" s="6"/>
      <c r="O181" s="4"/>
      <c r="P181" s="4"/>
    </row>
    <row r="182" spans="1:16" ht="12" customHeight="1">
      <c r="A182" s="132"/>
      <c r="B182" s="459" t="s">
        <v>58</v>
      </c>
      <c r="C182" s="459"/>
      <c r="D182" s="459"/>
      <c r="E182" s="459"/>
      <c r="F182" s="459"/>
      <c r="G182" s="118"/>
      <c r="H182" s="117">
        <v>799498</v>
      </c>
      <c r="I182" s="14"/>
      <c r="J182" s="7"/>
      <c r="K182" s="6"/>
      <c r="L182" s="6"/>
      <c r="M182" s="6"/>
      <c r="N182" s="6"/>
      <c r="O182" s="4"/>
      <c r="P182" s="4"/>
    </row>
    <row r="183" spans="1:16" ht="12" customHeight="1">
      <c r="A183" s="132"/>
      <c r="B183" s="459" t="s">
        <v>59</v>
      </c>
      <c r="C183" s="459"/>
      <c r="D183" s="459"/>
      <c r="E183" s="459"/>
      <c r="F183" s="459"/>
      <c r="G183" s="118"/>
      <c r="H183" s="117">
        <f>K172</f>
        <v>17425169</v>
      </c>
      <c r="I183" s="14"/>
      <c r="J183" s="7"/>
      <c r="K183" s="40"/>
      <c r="L183" s="6"/>
      <c r="M183" s="6"/>
      <c r="N183" s="6"/>
      <c r="O183" s="4"/>
      <c r="P183" s="4"/>
    </row>
    <row r="184" spans="1:16" ht="12" customHeight="1">
      <c r="A184" s="133" t="s">
        <v>39</v>
      </c>
      <c r="B184" s="463" t="s">
        <v>34</v>
      </c>
      <c r="C184" s="463"/>
      <c r="D184" s="463"/>
      <c r="E184" s="463"/>
      <c r="F184" s="463"/>
      <c r="G184" s="464"/>
      <c r="H184" s="114">
        <f>L172</f>
        <v>5201536</v>
      </c>
      <c r="I184" s="14"/>
      <c r="J184" s="7"/>
      <c r="K184" s="6"/>
      <c r="L184" s="6"/>
      <c r="M184" s="6"/>
      <c r="N184" s="6"/>
      <c r="O184" s="4"/>
      <c r="P184" s="4"/>
    </row>
    <row r="185" spans="1:16" ht="12" customHeight="1">
      <c r="A185" s="134" t="s">
        <v>40</v>
      </c>
      <c r="B185" s="367" t="s">
        <v>93</v>
      </c>
      <c r="C185" s="367"/>
      <c r="D185" s="367"/>
      <c r="E185" s="367"/>
      <c r="F185" s="367"/>
      <c r="G185" s="368"/>
      <c r="H185" s="113">
        <f>H187+H186</f>
        <v>1692170</v>
      </c>
      <c r="I185" s="14"/>
      <c r="J185" s="7"/>
      <c r="K185" s="6"/>
      <c r="L185" s="6"/>
      <c r="M185" s="6"/>
      <c r="N185" s="6"/>
      <c r="O185" s="4"/>
      <c r="P185" s="4"/>
    </row>
    <row r="186" spans="1:16" ht="12" customHeight="1">
      <c r="A186" s="132"/>
      <c r="B186" s="459" t="s">
        <v>60</v>
      </c>
      <c r="C186" s="459"/>
      <c r="D186" s="459"/>
      <c r="E186" s="459"/>
      <c r="F186" s="459"/>
      <c r="G186" s="118"/>
      <c r="H186" s="119">
        <v>793191</v>
      </c>
      <c r="I186" s="14"/>
      <c r="J186" s="7"/>
      <c r="K186" s="6"/>
      <c r="L186" s="6"/>
      <c r="M186" s="6"/>
      <c r="N186" s="6"/>
      <c r="O186" s="4"/>
      <c r="P186" s="4"/>
    </row>
    <row r="187" spans="1:16" ht="12" customHeight="1">
      <c r="A187" s="132"/>
      <c r="B187" s="459" t="s">
        <v>61</v>
      </c>
      <c r="C187" s="459"/>
      <c r="D187" s="459"/>
      <c r="E187" s="459"/>
      <c r="F187" s="459"/>
      <c r="G187" s="118"/>
      <c r="H187" s="119">
        <v>898979</v>
      </c>
      <c r="I187" s="14"/>
      <c r="J187" s="7"/>
      <c r="K187" s="6"/>
      <c r="L187" s="6"/>
      <c r="M187" s="6"/>
      <c r="N187" s="6"/>
      <c r="O187" s="4"/>
      <c r="P187" s="4"/>
    </row>
    <row r="188" spans="1:16" ht="12" customHeight="1">
      <c r="A188" s="135" t="s">
        <v>41</v>
      </c>
      <c r="B188" s="367" t="s">
        <v>29</v>
      </c>
      <c r="C188" s="367"/>
      <c r="D188" s="367"/>
      <c r="E188" s="367"/>
      <c r="F188" s="367"/>
      <c r="G188" s="368"/>
      <c r="H188" s="113">
        <f>M172</f>
        <v>3868194</v>
      </c>
      <c r="I188" s="14"/>
      <c r="J188" s="8"/>
      <c r="K188" s="4"/>
      <c r="L188" s="4"/>
      <c r="M188" s="4"/>
      <c r="N188" s="4"/>
      <c r="O188" s="4"/>
      <c r="P188" s="4"/>
    </row>
    <row r="189" spans="1:16" ht="12" customHeight="1">
      <c r="A189" s="135" t="s">
        <v>42</v>
      </c>
      <c r="B189" s="367" t="s">
        <v>109</v>
      </c>
      <c r="C189" s="367"/>
      <c r="D189" s="367"/>
      <c r="E189" s="367"/>
      <c r="F189" s="367"/>
      <c r="G189" s="368"/>
      <c r="H189" s="113"/>
      <c r="I189" s="14"/>
      <c r="J189" s="8"/>
      <c r="K189" s="4"/>
      <c r="L189" s="4"/>
      <c r="M189" s="4"/>
      <c r="N189" s="4"/>
      <c r="O189" s="4"/>
      <c r="P189" s="4"/>
    </row>
    <row r="190" spans="1:16" ht="24" customHeight="1">
      <c r="A190" s="136" t="s">
        <v>43</v>
      </c>
      <c r="B190" s="367" t="s">
        <v>146</v>
      </c>
      <c r="C190" s="367"/>
      <c r="D190" s="367"/>
      <c r="E190" s="367"/>
      <c r="F190" s="367"/>
      <c r="G190" s="368"/>
      <c r="H190" s="113">
        <f>N172</f>
        <v>2496307</v>
      </c>
      <c r="I190" s="14"/>
      <c r="J190" s="8"/>
      <c r="K190" s="4"/>
      <c r="L190" s="230"/>
      <c r="M190" s="230"/>
      <c r="N190" s="230"/>
      <c r="O190" s="230"/>
      <c r="P190" s="230"/>
    </row>
    <row r="191" spans="1:16" ht="26.25" customHeight="1">
      <c r="A191" s="134" t="s">
        <v>44</v>
      </c>
      <c r="B191" s="367" t="s">
        <v>151</v>
      </c>
      <c r="C191" s="367"/>
      <c r="D191" s="367"/>
      <c r="E191" s="367"/>
      <c r="F191" s="367"/>
      <c r="G191" s="368"/>
      <c r="H191" s="114">
        <f>O172</f>
        <v>1920000</v>
      </c>
      <c r="I191" s="14"/>
      <c r="J191" s="8"/>
      <c r="K191" s="4"/>
      <c r="L191" s="4"/>
      <c r="M191" s="4"/>
      <c r="N191" s="4"/>
      <c r="O191" s="4"/>
      <c r="P191" s="4"/>
    </row>
    <row r="192" spans="1:16" ht="25.5" customHeight="1">
      <c r="A192" s="133" t="s">
        <v>45</v>
      </c>
      <c r="B192" s="367" t="s">
        <v>47</v>
      </c>
      <c r="C192" s="367"/>
      <c r="D192" s="367"/>
      <c r="E192" s="367"/>
      <c r="F192" s="367"/>
      <c r="G192" s="368"/>
      <c r="H192" s="114">
        <v>0</v>
      </c>
      <c r="I192" s="14"/>
      <c r="J192" s="8"/>
      <c r="K192" s="4"/>
      <c r="L192" s="4"/>
      <c r="M192" s="4"/>
      <c r="N192" s="4"/>
      <c r="O192" s="4"/>
      <c r="P192" s="4"/>
    </row>
    <row r="193" spans="1:16" ht="39.75" customHeight="1">
      <c r="A193" s="137" t="s">
        <v>46</v>
      </c>
      <c r="B193" s="365" t="s">
        <v>48</v>
      </c>
      <c r="C193" s="365"/>
      <c r="D193" s="365"/>
      <c r="E193" s="365"/>
      <c r="F193" s="365"/>
      <c r="G193" s="366"/>
      <c r="H193" s="115">
        <v>350000</v>
      </c>
      <c r="I193" s="14"/>
      <c r="J193" s="8"/>
      <c r="K193" s="4"/>
      <c r="L193" s="4"/>
      <c r="M193" s="4"/>
      <c r="N193" s="4"/>
      <c r="O193" s="4"/>
      <c r="P193" s="4"/>
    </row>
    <row r="194" spans="1:16" ht="4.5" customHeight="1">
      <c r="A194" s="61"/>
      <c r="B194" s="62"/>
      <c r="C194" s="62"/>
      <c r="D194" s="62"/>
      <c r="E194" s="62"/>
      <c r="F194" s="62"/>
      <c r="G194" s="62"/>
      <c r="H194" s="19"/>
      <c r="I194" s="19"/>
      <c r="J194" s="8"/>
      <c r="K194" s="54"/>
      <c r="L194" s="54"/>
      <c r="M194" s="54"/>
      <c r="N194" s="54"/>
      <c r="O194" s="54"/>
      <c r="P194" s="54"/>
    </row>
    <row r="195" spans="1:16" ht="6" customHeight="1">
      <c r="A195" s="17"/>
      <c r="B195" s="59"/>
      <c r="C195" s="59"/>
      <c r="D195" s="59"/>
      <c r="E195" s="59"/>
      <c r="F195" s="59"/>
      <c r="G195" s="59"/>
      <c r="H195" s="18"/>
      <c r="I195" s="19"/>
      <c r="J195" s="8"/>
      <c r="K195" s="60"/>
      <c r="L195" s="60"/>
      <c r="M195" s="60"/>
      <c r="N195" s="60"/>
      <c r="O195" s="60"/>
      <c r="P195" s="60"/>
    </row>
    <row r="196" spans="1:16" ht="15.75" customHeight="1">
      <c r="A196" s="83" t="s">
        <v>20</v>
      </c>
      <c r="B196" s="362" t="s">
        <v>63</v>
      </c>
      <c r="C196" s="363"/>
      <c r="D196" s="363"/>
      <c r="E196" s="363"/>
      <c r="F196" s="363"/>
      <c r="G196" s="364"/>
      <c r="H196" s="92">
        <v>3505759</v>
      </c>
      <c r="I196" s="20"/>
      <c r="J196" s="8"/>
      <c r="K196" s="4"/>
      <c r="L196" s="4"/>
      <c r="M196" s="4"/>
      <c r="N196" s="4"/>
      <c r="O196" s="4"/>
      <c r="P196" s="4"/>
    </row>
    <row r="197" spans="1:16" ht="14.25" customHeight="1">
      <c r="A197" s="90" t="s">
        <v>20</v>
      </c>
      <c r="B197" s="362" t="s">
        <v>64</v>
      </c>
      <c r="C197" s="363"/>
      <c r="D197" s="363"/>
      <c r="E197" s="363"/>
      <c r="F197" s="363"/>
      <c r="G197" s="364"/>
      <c r="H197" s="93">
        <v>5600000</v>
      </c>
      <c r="I197" s="21"/>
      <c r="J197" s="8"/>
      <c r="K197" s="4"/>
      <c r="L197" s="4"/>
      <c r="M197" s="4"/>
      <c r="N197" s="4"/>
      <c r="O197" s="4"/>
      <c r="P197" s="4"/>
    </row>
    <row r="198" spans="1:16" ht="27.75" customHeight="1">
      <c r="A198" s="90" t="s">
        <v>86</v>
      </c>
      <c r="B198" s="362" t="s">
        <v>87</v>
      </c>
      <c r="C198" s="363"/>
      <c r="D198" s="363"/>
      <c r="E198" s="363"/>
      <c r="F198" s="363"/>
      <c r="G198" s="364"/>
      <c r="H198" s="93">
        <v>3000000</v>
      </c>
      <c r="I198" s="21"/>
      <c r="J198" s="8"/>
      <c r="K198" s="4"/>
      <c r="L198" s="4"/>
      <c r="M198" s="4"/>
      <c r="N198" s="4"/>
      <c r="O198" s="4"/>
      <c r="P198" s="4"/>
    </row>
    <row r="199" spans="1:16" ht="14.25" customHeight="1">
      <c r="A199" s="89" t="s">
        <v>18</v>
      </c>
      <c r="B199" s="460" t="s">
        <v>22</v>
      </c>
      <c r="C199" s="461"/>
      <c r="D199" s="461"/>
      <c r="E199" s="461"/>
      <c r="F199" s="461"/>
      <c r="G199" s="462"/>
      <c r="H199" s="88">
        <f>H196+H197+H198</f>
        <v>12105759</v>
      </c>
      <c r="I199" s="22"/>
      <c r="J199" s="8"/>
      <c r="K199" s="4"/>
      <c r="L199" s="4"/>
      <c r="M199" s="4"/>
      <c r="N199" s="4"/>
      <c r="O199" s="4"/>
      <c r="P199" s="4"/>
    </row>
    <row r="200" spans="1:16" ht="14.25" customHeight="1">
      <c r="A200" s="91" t="s">
        <v>19</v>
      </c>
      <c r="B200" s="465" t="s">
        <v>65</v>
      </c>
      <c r="C200" s="466"/>
      <c r="D200" s="466"/>
      <c r="E200" s="466"/>
      <c r="F200" s="466"/>
      <c r="G200" s="467"/>
      <c r="H200" s="26">
        <f>H199+H172</f>
        <v>133311111</v>
      </c>
      <c r="I200" s="9"/>
      <c r="J200" s="8"/>
      <c r="K200" s="190"/>
      <c r="L200" s="4"/>
      <c r="M200" s="4"/>
      <c r="N200" s="4"/>
      <c r="O200" s="4"/>
      <c r="P200" s="4"/>
    </row>
    <row r="201" spans="1:16" ht="9.75" customHeight="1">
      <c r="A201" s="23"/>
      <c r="B201" s="24"/>
      <c r="C201" s="24"/>
      <c r="D201" s="24"/>
      <c r="E201" s="24"/>
      <c r="F201" s="24"/>
      <c r="G201" s="24"/>
      <c r="H201" s="25"/>
      <c r="I201" s="9"/>
      <c r="J201" s="8"/>
      <c r="K201" s="4"/>
      <c r="L201" s="4"/>
      <c r="M201" s="4"/>
      <c r="N201" s="4"/>
      <c r="O201" s="4"/>
      <c r="P201" s="4"/>
    </row>
    <row r="202" ht="10.5" customHeight="1"/>
    <row r="203" ht="46.5" customHeight="1"/>
    <row r="204" ht="26.2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spans="11:12" ht="18.75" customHeight="1">
      <c r="K213" s="228" t="s">
        <v>54</v>
      </c>
      <c r="L213" s="228" t="s">
        <v>55</v>
      </c>
    </row>
    <row r="214" spans="1:13" ht="17.25" customHeight="1">
      <c r="A214" s="191" t="s">
        <v>4</v>
      </c>
      <c r="B214" s="378" t="s">
        <v>216</v>
      </c>
      <c r="C214" s="379"/>
      <c r="D214" s="379"/>
      <c r="E214" s="379"/>
      <c r="F214" s="379"/>
      <c r="G214" s="379"/>
      <c r="H214" s="380"/>
      <c r="I214" s="381">
        <f>Dochody!E108</f>
        <v>128883986</v>
      </c>
      <c r="J214" s="379"/>
      <c r="K214" s="196">
        <f>I214-L214</f>
        <v>112964064</v>
      </c>
      <c r="L214" s="196">
        <v>15919922</v>
      </c>
      <c r="M214" s="1"/>
    </row>
    <row r="215" spans="1:12" ht="12.75">
      <c r="A215" s="191"/>
      <c r="B215" s="376" t="s">
        <v>111</v>
      </c>
      <c r="C215" s="372"/>
      <c r="D215" s="372"/>
      <c r="E215" s="372"/>
      <c r="F215" s="372"/>
      <c r="G215" s="372"/>
      <c r="H215" s="377"/>
      <c r="I215" s="371">
        <f>Dochody!F108+Dochody!G108</f>
        <v>1009314</v>
      </c>
      <c r="J215" s="372"/>
      <c r="K215" s="196">
        <f>Dochody!F108</f>
        <v>121107</v>
      </c>
      <c r="L215" s="196">
        <f>Dochody!G108</f>
        <v>888207</v>
      </c>
    </row>
    <row r="216" spans="1:12" ht="12.75">
      <c r="A216" s="191"/>
      <c r="B216" s="376" t="s">
        <v>112</v>
      </c>
      <c r="C216" s="372"/>
      <c r="D216" s="372"/>
      <c r="E216" s="372"/>
      <c r="F216" s="372"/>
      <c r="G216" s="372"/>
      <c r="H216" s="377"/>
      <c r="I216" s="371">
        <f>Dochody!H108+Dochody!I108</f>
        <v>1836439</v>
      </c>
      <c r="J216" s="372"/>
      <c r="K216" s="196">
        <f>Dochody!H108</f>
        <v>1834989</v>
      </c>
      <c r="L216" s="196">
        <f>Dochody!I108</f>
        <v>1450</v>
      </c>
    </row>
    <row r="217" spans="1:12" ht="12.75">
      <c r="A217" s="191" t="s">
        <v>5</v>
      </c>
      <c r="B217" s="376" t="s">
        <v>113</v>
      </c>
      <c r="C217" s="372"/>
      <c r="D217" s="372"/>
      <c r="E217" s="372"/>
      <c r="F217" s="372"/>
      <c r="G217" s="372"/>
      <c r="H217" s="377"/>
      <c r="I217" s="381">
        <f>I214+I216-I215</f>
        <v>129711111</v>
      </c>
      <c r="J217" s="379"/>
      <c r="K217" s="196">
        <f>K214-K215+K216</f>
        <v>114677946</v>
      </c>
      <c r="L217" s="196">
        <f>L214-L215+L216</f>
        <v>15033165</v>
      </c>
    </row>
    <row r="218" spans="1:12" ht="45" customHeight="1">
      <c r="A218" s="215" t="s">
        <v>114</v>
      </c>
      <c r="B218" s="383" t="s">
        <v>89</v>
      </c>
      <c r="C218" s="384"/>
      <c r="D218" s="384"/>
      <c r="E218" s="384"/>
      <c r="F218" s="384"/>
      <c r="G218" s="384"/>
      <c r="H218" s="385"/>
      <c r="I218" s="388">
        <v>3600000</v>
      </c>
      <c r="J218" s="389"/>
      <c r="K218" s="216"/>
      <c r="L218" s="216"/>
    </row>
    <row r="219" spans="1:12" ht="5.25" customHeight="1">
      <c r="A219" s="217"/>
      <c r="B219" s="373"/>
      <c r="C219" s="374"/>
      <c r="D219" s="374"/>
      <c r="E219" s="374"/>
      <c r="F219" s="374"/>
      <c r="G219" s="374"/>
      <c r="H219" s="375"/>
      <c r="I219" s="369"/>
      <c r="J219" s="370"/>
      <c r="K219" s="218"/>
      <c r="L219" s="218"/>
    </row>
    <row r="220" spans="1:12" ht="6" customHeight="1">
      <c r="A220" s="192"/>
      <c r="B220" s="359"/>
      <c r="C220" s="360"/>
      <c r="D220" s="360"/>
      <c r="E220" s="360"/>
      <c r="F220" s="360"/>
      <c r="G220" s="360"/>
      <c r="H220" s="361"/>
      <c r="I220" s="386"/>
      <c r="J220" s="387"/>
      <c r="K220" s="219"/>
      <c r="L220" s="219"/>
    </row>
    <row r="221" spans="1:12" ht="12.75">
      <c r="A221" s="191"/>
      <c r="B221" s="378" t="s">
        <v>138</v>
      </c>
      <c r="C221" s="379"/>
      <c r="D221" s="379"/>
      <c r="E221" s="379"/>
      <c r="F221" s="379"/>
      <c r="G221" s="379"/>
      <c r="H221" s="380"/>
      <c r="I221" s="381">
        <f>I217+I218+I220+I219</f>
        <v>133311111</v>
      </c>
      <c r="J221" s="379"/>
      <c r="K221" s="195"/>
      <c r="L221" s="195"/>
    </row>
    <row r="222" spans="1:12" ht="8.25" customHeight="1">
      <c r="A222" s="191"/>
      <c r="B222" s="376"/>
      <c r="C222" s="372"/>
      <c r="D222" s="372"/>
      <c r="E222" s="372"/>
      <c r="F222" s="372"/>
      <c r="G222" s="372"/>
      <c r="H222" s="377"/>
      <c r="I222" s="376"/>
      <c r="J222" s="372"/>
      <c r="K222" s="195"/>
      <c r="L222" s="195"/>
    </row>
    <row r="223" spans="1:12" ht="17.25" customHeight="1">
      <c r="A223" s="191" t="s">
        <v>4</v>
      </c>
      <c r="B223" s="378" t="s">
        <v>215</v>
      </c>
      <c r="C223" s="379"/>
      <c r="D223" s="379"/>
      <c r="E223" s="379"/>
      <c r="F223" s="379"/>
      <c r="G223" s="379"/>
      <c r="H223" s="380"/>
      <c r="I223" s="381">
        <f>E172</f>
        <v>121378227</v>
      </c>
      <c r="J223" s="379"/>
      <c r="K223" s="196">
        <f>I223-L223</f>
        <v>98766030</v>
      </c>
      <c r="L223" s="196">
        <v>22612197</v>
      </c>
    </row>
    <row r="224" spans="1:12" ht="12.75">
      <c r="A224" s="191"/>
      <c r="B224" s="376" t="s">
        <v>116</v>
      </c>
      <c r="C224" s="372"/>
      <c r="D224" s="372"/>
      <c r="E224" s="372"/>
      <c r="F224" s="372"/>
      <c r="G224" s="372"/>
      <c r="H224" s="377"/>
      <c r="I224" s="371">
        <f>F172</f>
        <v>2963966</v>
      </c>
      <c r="J224" s="372"/>
      <c r="K224" s="196">
        <f>I139</f>
        <v>807440</v>
      </c>
      <c r="L224" s="196">
        <f>J139</f>
        <v>2156526</v>
      </c>
    </row>
    <row r="225" spans="1:12" ht="12.75">
      <c r="A225" s="191"/>
      <c r="B225" s="376" t="s">
        <v>117</v>
      </c>
      <c r="C225" s="372"/>
      <c r="D225" s="372"/>
      <c r="E225" s="372"/>
      <c r="F225" s="372"/>
      <c r="G225" s="372"/>
      <c r="H225" s="377"/>
      <c r="I225" s="371">
        <f>G172</f>
        <v>2791091</v>
      </c>
      <c r="J225" s="372"/>
      <c r="K225" s="196">
        <f>K139</f>
        <v>1788077</v>
      </c>
      <c r="L225" s="196">
        <f>L139</f>
        <v>1003014</v>
      </c>
    </row>
    <row r="226" spans="1:12" ht="12.75">
      <c r="A226" s="191" t="s">
        <v>5</v>
      </c>
      <c r="B226" s="376" t="s">
        <v>118</v>
      </c>
      <c r="C226" s="372"/>
      <c r="D226" s="372"/>
      <c r="E226" s="372"/>
      <c r="F226" s="372"/>
      <c r="G226" s="372"/>
      <c r="H226" s="377"/>
      <c r="I226" s="381">
        <f>I223+I225-I224</f>
        <v>121205352</v>
      </c>
      <c r="J226" s="379"/>
      <c r="K226" s="196">
        <f>K223-K224+K225</f>
        <v>99746667</v>
      </c>
      <c r="L226" s="196">
        <f>L223-L224+L225</f>
        <v>21458685</v>
      </c>
    </row>
    <row r="227" spans="1:12" ht="12.75">
      <c r="A227" s="191" t="s">
        <v>114</v>
      </c>
      <c r="B227" s="376" t="s">
        <v>119</v>
      </c>
      <c r="C227" s="372"/>
      <c r="D227" s="372"/>
      <c r="E227" s="372"/>
      <c r="F227" s="372"/>
      <c r="G227" s="372"/>
      <c r="H227" s="377"/>
      <c r="I227" s="371">
        <v>3505759</v>
      </c>
      <c r="J227" s="372"/>
      <c r="K227" s="195"/>
      <c r="L227" s="195"/>
    </row>
    <row r="228" spans="1:12" ht="12.75">
      <c r="A228" s="191" t="s">
        <v>120</v>
      </c>
      <c r="B228" s="376" t="s">
        <v>121</v>
      </c>
      <c r="C228" s="372"/>
      <c r="D228" s="372"/>
      <c r="E228" s="372"/>
      <c r="F228" s="372"/>
      <c r="G228" s="372"/>
      <c r="H228" s="377"/>
      <c r="I228" s="371">
        <v>5600000</v>
      </c>
      <c r="J228" s="372"/>
      <c r="K228" s="195"/>
      <c r="L228" s="195"/>
    </row>
    <row r="229" spans="1:12" ht="12.75">
      <c r="A229" s="191" t="s">
        <v>115</v>
      </c>
      <c r="B229" s="376" t="s">
        <v>87</v>
      </c>
      <c r="C229" s="372"/>
      <c r="D229" s="372"/>
      <c r="E229" s="372"/>
      <c r="F229" s="372"/>
      <c r="G229" s="372"/>
      <c r="H229" s="377"/>
      <c r="I229" s="371">
        <v>3000000</v>
      </c>
      <c r="J229" s="382"/>
      <c r="K229" s="195"/>
      <c r="L229" s="195"/>
    </row>
    <row r="230" spans="1:12" ht="12.75">
      <c r="A230" s="191" t="s">
        <v>136</v>
      </c>
      <c r="B230" s="391" t="s">
        <v>135</v>
      </c>
      <c r="C230" s="392"/>
      <c r="D230" s="392"/>
      <c r="E230" s="392"/>
      <c r="F230" s="392"/>
      <c r="G230" s="392"/>
      <c r="H230" s="393"/>
      <c r="I230" s="394">
        <f>SUM(I227:J229)</f>
        <v>12105759</v>
      </c>
      <c r="J230" s="393"/>
      <c r="K230" s="195"/>
      <c r="L230" s="195"/>
    </row>
    <row r="231" spans="1:12" ht="18" customHeight="1">
      <c r="A231" s="193"/>
      <c r="B231" s="378" t="s">
        <v>137</v>
      </c>
      <c r="C231" s="379"/>
      <c r="D231" s="379"/>
      <c r="E231" s="379"/>
      <c r="F231" s="379"/>
      <c r="G231" s="379"/>
      <c r="H231" s="380"/>
      <c r="I231" s="381">
        <f>I226+I230</f>
        <v>133311111</v>
      </c>
      <c r="J231" s="379"/>
      <c r="K231" s="195"/>
      <c r="L231" s="195"/>
    </row>
    <row r="232" spans="1:10" ht="13.5" customHeight="1">
      <c r="A232" s="10"/>
      <c r="B232" s="85"/>
      <c r="C232" s="85"/>
      <c r="D232" s="85"/>
      <c r="E232" s="194"/>
      <c r="F232" s="8"/>
      <c r="G232" s="85"/>
      <c r="H232" s="85"/>
      <c r="I232" s="85"/>
      <c r="J232" s="85"/>
    </row>
    <row r="233" spans="1:12" ht="13.5" customHeight="1">
      <c r="A233" s="354" t="s">
        <v>240</v>
      </c>
      <c r="B233" s="355"/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</row>
    <row r="234" spans="1:11" ht="13.5" customHeight="1">
      <c r="A234" s="354" t="s">
        <v>227</v>
      </c>
      <c r="B234" s="355"/>
      <c r="C234" s="355"/>
      <c r="D234" s="355"/>
      <c r="E234" s="355"/>
      <c r="F234" s="355"/>
      <c r="G234" s="355"/>
      <c r="H234" s="355"/>
      <c r="I234" s="355"/>
      <c r="J234" s="355"/>
      <c r="K234" s="355"/>
    </row>
    <row r="235" spans="1:10" ht="12.75">
      <c r="A235" s="390" t="s">
        <v>147</v>
      </c>
      <c r="B235" s="390"/>
      <c r="C235" s="390"/>
      <c r="D235" s="390"/>
      <c r="E235" s="390"/>
      <c r="F235" s="390"/>
      <c r="G235" s="390"/>
      <c r="H235" s="390"/>
      <c r="I235" s="390"/>
      <c r="J235" s="390"/>
    </row>
    <row r="236" spans="1:10" ht="12.75">
      <c r="A236" s="270" t="s">
        <v>239</v>
      </c>
      <c r="B236" s="85"/>
      <c r="C236" s="85"/>
      <c r="D236" s="85"/>
      <c r="E236" s="85"/>
      <c r="F236" s="85"/>
      <c r="G236" s="85"/>
      <c r="H236" s="85"/>
      <c r="I236" s="85"/>
      <c r="J236" s="85"/>
    </row>
    <row r="237" spans="1:10" ht="12.75">
      <c r="A237" s="483" t="s">
        <v>241</v>
      </c>
      <c r="B237" s="483"/>
      <c r="C237" s="483"/>
      <c r="D237" s="483"/>
      <c r="E237" s="483"/>
      <c r="F237" s="483"/>
      <c r="G237" s="483"/>
      <c r="H237" s="483"/>
      <c r="I237" s="483"/>
      <c r="J237" s="483"/>
    </row>
    <row r="238" spans="1:12" ht="12.75">
      <c r="A238" s="484" t="s">
        <v>148</v>
      </c>
      <c r="B238" s="484"/>
      <c r="C238" s="484"/>
      <c r="D238" s="484"/>
      <c r="E238" s="484"/>
      <c r="F238" s="484"/>
      <c r="G238" s="485"/>
      <c r="H238" s="485"/>
      <c r="I238" s="485"/>
      <c r="J238" s="485"/>
      <c r="K238" s="355"/>
      <c r="L238" s="355"/>
    </row>
    <row r="239" ht="12.75" customHeight="1">
      <c r="A239" s="235" t="s">
        <v>150</v>
      </c>
    </row>
    <row r="240" spans="1:10" ht="12.75">
      <c r="A240" s="270" t="s">
        <v>242</v>
      </c>
      <c r="B240" s="85"/>
      <c r="C240" s="85"/>
      <c r="D240" s="85"/>
      <c r="E240" s="85"/>
      <c r="F240" s="85"/>
      <c r="G240" s="85"/>
      <c r="H240" s="85"/>
      <c r="I240" s="85"/>
      <c r="J240" s="85"/>
    </row>
  </sheetData>
  <sheetProtection/>
  <mergeCells count="243">
    <mergeCell ref="A75:C75"/>
    <mergeCell ref="D75:H76"/>
    <mergeCell ref="I75:J75"/>
    <mergeCell ref="K75:L75"/>
    <mergeCell ref="A110:C110"/>
    <mergeCell ref="D110:H111"/>
    <mergeCell ref="I110:J110"/>
    <mergeCell ref="K110:L110"/>
    <mergeCell ref="D101:H101"/>
    <mergeCell ref="D87:H87"/>
    <mergeCell ref="D12:H12"/>
    <mergeCell ref="D26:H26"/>
    <mergeCell ref="I41:J41"/>
    <mergeCell ref="K41:L41"/>
    <mergeCell ref="D34:H34"/>
    <mergeCell ref="D31:H31"/>
    <mergeCell ref="D19:H19"/>
    <mergeCell ref="D20:H20"/>
    <mergeCell ref="D21:H21"/>
    <mergeCell ref="D35:H35"/>
    <mergeCell ref="A41:C41"/>
    <mergeCell ref="D41:H42"/>
    <mergeCell ref="D72:H72"/>
    <mergeCell ref="D81:H81"/>
    <mergeCell ref="D80:H80"/>
    <mergeCell ref="D86:H86"/>
    <mergeCell ref="D67:H67"/>
    <mergeCell ref="D50:H50"/>
    <mergeCell ref="D51:H51"/>
    <mergeCell ref="D52:H52"/>
    <mergeCell ref="D71:H71"/>
    <mergeCell ref="D68:H68"/>
    <mergeCell ref="D54:H54"/>
    <mergeCell ref="D55:H55"/>
    <mergeCell ref="D61:H61"/>
    <mergeCell ref="D64:H64"/>
    <mergeCell ref="D59:H59"/>
    <mergeCell ref="A237:J237"/>
    <mergeCell ref="A238:L238"/>
    <mergeCell ref="D102:H102"/>
    <mergeCell ref="D103:H103"/>
    <mergeCell ref="D118:H118"/>
    <mergeCell ref="D119:H119"/>
    <mergeCell ref="B154:D154"/>
    <mergeCell ref="A139:H139"/>
    <mergeCell ref="D120:H120"/>
    <mergeCell ref="B187:F187"/>
    <mergeCell ref="D73:H73"/>
    <mergeCell ref="D77:H77"/>
    <mergeCell ref="D78:H78"/>
    <mergeCell ref="D28:H28"/>
    <mergeCell ref="D29:H29"/>
    <mergeCell ref="D30:H30"/>
    <mergeCell ref="D43:H43"/>
    <mergeCell ref="D46:H46"/>
    <mergeCell ref="D33:H33"/>
    <mergeCell ref="D49:H49"/>
    <mergeCell ref="A147:A150"/>
    <mergeCell ref="E147:E150"/>
    <mergeCell ref="D57:H57"/>
    <mergeCell ref="D88:H88"/>
    <mergeCell ref="D89:H89"/>
    <mergeCell ref="D99:H99"/>
    <mergeCell ref="D62:H62"/>
    <mergeCell ref="D63:H63"/>
    <mergeCell ref="D58:H58"/>
    <mergeCell ref="D69:H69"/>
    <mergeCell ref="B200:G200"/>
    <mergeCell ref="B199:G199"/>
    <mergeCell ref="B169:D169"/>
    <mergeCell ref="B196:G196"/>
    <mergeCell ref="B198:G198"/>
    <mergeCell ref="B168:D168"/>
    <mergeCell ref="B190:G190"/>
    <mergeCell ref="B188:G188"/>
    <mergeCell ref="B180:G180"/>
    <mergeCell ref="E173:F173"/>
    <mergeCell ref="B153:D153"/>
    <mergeCell ref="B183:F183"/>
    <mergeCell ref="B189:G189"/>
    <mergeCell ref="B155:D155"/>
    <mergeCell ref="B172:D172"/>
    <mergeCell ref="B170:D170"/>
    <mergeCell ref="B186:F186"/>
    <mergeCell ref="B184:G184"/>
    <mergeCell ref="B182:F182"/>
    <mergeCell ref="B181:G181"/>
    <mergeCell ref="B166:D166"/>
    <mergeCell ref="B162:D162"/>
    <mergeCell ref="B156:D156"/>
    <mergeCell ref="B158:D158"/>
    <mergeCell ref="B160:D160"/>
    <mergeCell ref="B159:D159"/>
    <mergeCell ref="B157:D157"/>
    <mergeCell ref="M139:N139"/>
    <mergeCell ref="I148:I150"/>
    <mergeCell ref="J149:J150"/>
    <mergeCell ref="B147:D150"/>
    <mergeCell ref="A145:P145"/>
    <mergeCell ref="L149:L150"/>
    <mergeCell ref="P148:P150"/>
    <mergeCell ref="J148:O148"/>
    <mergeCell ref="O139:P139"/>
    <mergeCell ref="B152:D152"/>
    <mergeCell ref="N149:O149"/>
    <mergeCell ref="M149:M150"/>
    <mergeCell ref="K149:K150"/>
    <mergeCell ref="F147:G148"/>
    <mergeCell ref="F149:F150"/>
    <mergeCell ref="I147:P147"/>
    <mergeCell ref="G149:G150"/>
    <mergeCell ref="H147:H150"/>
    <mergeCell ref="A6:L6"/>
    <mergeCell ref="I8:J8"/>
    <mergeCell ref="K8:L8"/>
    <mergeCell ref="D8:H9"/>
    <mergeCell ref="A8:C8"/>
    <mergeCell ref="D17:H17"/>
    <mergeCell ref="D10:H10"/>
    <mergeCell ref="D11:H11"/>
    <mergeCell ref="D13:H13"/>
    <mergeCell ref="D14:H14"/>
    <mergeCell ref="J180:K180"/>
    <mergeCell ref="J179:K179"/>
    <mergeCell ref="B171:D171"/>
    <mergeCell ref="B161:D161"/>
    <mergeCell ref="B178:G178"/>
    <mergeCell ref="B163:D163"/>
    <mergeCell ref="B164:D164"/>
    <mergeCell ref="B167:D167"/>
    <mergeCell ref="B179:G179"/>
    <mergeCell ref="B165:D165"/>
    <mergeCell ref="I218:J218"/>
    <mergeCell ref="A235:J235"/>
    <mergeCell ref="B221:H221"/>
    <mergeCell ref="I221:J221"/>
    <mergeCell ref="B222:H222"/>
    <mergeCell ref="I222:J222"/>
    <mergeCell ref="B230:H230"/>
    <mergeCell ref="I230:J230"/>
    <mergeCell ref="B226:H226"/>
    <mergeCell ref="I226:J226"/>
    <mergeCell ref="B228:H228"/>
    <mergeCell ref="I228:J228"/>
    <mergeCell ref="B225:H225"/>
    <mergeCell ref="I227:J227"/>
    <mergeCell ref="B223:H223"/>
    <mergeCell ref="I223:J223"/>
    <mergeCell ref="B227:H227"/>
    <mergeCell ref="I224:J224"/>
    <mergeCell ref="B224:H224"/>
    <mergeCell ref="B229:H229"/>
    <mergeCell ref="I229:J229"/>
    <mergeCell ref="B231:H231"/>
    <mergeCell ref="I231:J231"/>
    <mergeCell ref="B218:H218"/>
    <mergeCell ref="I214:J214"/>
    <mergeCell ref="I225:J225"/>
    <mergeCell ref="I216:J216"/>
    <mergeCell ref="B215:H215"/>
    <mergeCell ref="I220:J220"/>
    <mergeCell ref="B191:G191"/>
    <mergeCell ref="B192:G192"/>
    <mergeCell ref="B185:G185"/>
    <mergeCell ref="I219:J219"/>
    <mergeCell ref="I215:J215"/>
    <mergeCell ref="B219:H219"/>
    <mergeCell ref="B216:H216"/>
    <mergeCell ref="B217:H217"/>
    <mergeCell ref="B214:H214"/>
    <mergeCell ref="I217:J217"/>
    <mergeCell ref="A233:L233"/>
    <mergeCell ref="A234:K234"/>
    <mergeCell ref="D37:H37"/>
    <mergeCell ref="B220:H220"/>
    <mergeCell ref="B197:G197"/>
    <mergeCell ref="B193:G193"/>
    <mergeCell ref="D97:H97"/>
    <mergeCell ref="D98:H98"/>
    <mergeCell ref="D44:H44"/>
    <mergeCell ref="D45:H45"/>
    <mergeCell ref="D123:H123"/>
    <mergeCell ref="D124:H124"/>
    <mergeCell ref="D125:H125"/>
    <mergeCell ref="D112:H112"/>
    <mergeCell ref="D114:H114"/>
    <mergeCell ref="D128:H128"/>
    <mergeCell ref="D115:H115"/>
    <mergeCell ref="D133:H133"/>
    <mergeCell ref="D135:H135"/>
    <mergeCell ref="D136:H136"/>
    <mergeCell ref="D126:H126"/>
    <mergeCell ref="D127:H127"/>
    <mergeCell ref="D138:H138"/>
    <mergeCell ref="D134:H134"/>
    <mergeCell ref="D137:H137"/>
    <mergeCell ref="D129:H129"/>
    <mergeCell ref="D130:H130"/>
    <mergeCell ref="D100:H100"/>
    <mergeCell ref="D92:H92"/>
    <mergeCell ref="D94:H94"/>
    <mergeCell ref="D90:H90"/>
    <mergeCell ref="D91:H91"/>
    <mergeCell ref="D121:H121"/>
    <mergeCell ref="D116:H116"/>
    <mergeCell ref="D117:H117"/>
    <mergeCell ref="D27:H27"/>
    <mergeCell ref="D24:H24"/>
    <mergeCell ref="D25:H25"/>
    <mergeCell ref="D53:H53"/>
    <mergeCell ref="D38:H38"/>
    <mergeCell ref="D36:H36"/>
    <mergeCell ref="D32:H32"/>
    <mergeCell ref="D48:H48"/>
    <mergeCell ref="D47:H47"/>
    <mergeCell ref="D39:H39"/>
    <mergeCell ref="D79:H79"/>
    <mergeCell ref="D104:H104"/>
    <mergeCell ref="D105:H105"/>
    <mergeCell ref="D106:H106"/>
    <mergeCell ref="D107:H107"/>
    <mergeCell ref="D122:H122"/>
    <mergeCell ref="D131:H131"/>
    <mergeCell ref="D132:H132"/>
    <mergeCell ref="D113:H113"/>
    <mergeCell ref="D15:H15"/>
    <mergeCell ref="D16:H16"/>
    <mergeCell ref="D70:H70"/>
    <mergeCell ref="D60:H60"/>
    <mergeCell ref="D65:H65"/>
    <mergeCell ref="D66:H66"/>
    <mergeCell ref="D18:H18"/>
    <mergeCell ref="D22:H22"/>
    <mergeCell ref="D23:H23"/>
    <mergeCell ref="D56:H56"/>
    <mergeCell ref="D82:H82"/>
    <mergeCell ref="D83:H83"/>
    <mergeCell ref="D84:H84"/>
    <mergeCell ref="D85:H85"/>
    <mergeCell ref="D95:H95"/>
    <mergeCell ref="D96:H96"/>
    <mergeCell ref="D93:H93"/>
  </mergeCells>
  <printOptions horizontalCentered="1"/>
  <pageMargins left="0.4330708661417323" right="0.1968503937007874" top="0.29" bottom="0.29" header="0.2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03">
      <selection activeCell="N118" sqref="N118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5"/>
      <c r="B1" s="85"/>
      <c r="C1" s="85"/>
      <c r="D1" s="85"/>
      <c r="E1" s="85"/>
      <c r="F1" s="85"/>
      <c r="G1" s="85"/>
      <c r="H1" s="11" t="s">
        <v>49</v>
      </c>
      <c r="I1" s="85"/>
      <c r="J1" s="12"/>
      <c r="K1" s="28"/>
      <c r="L1" s="29"/>
    </row>
    <row r="2" spans="1:12" ht="3" customHeight="1">
      <c r="A2" s="85"/>
      <c r="B2" s="85"/>
      <c r="C2" s="85"/>
      <c r="D2" s="85"/>
      <c r="E2" s="85"/>
      <c r="F2" s="85"/>
      <c r="G2" s="85"/>
      <c r="H2" s="11"/>
      <c r="I2" s="85"/>
      <c r="J2" s="11"/>
      <c r="K2" s="28"/>
      <c r="L2" s="29"/>
    </row>
    <row r="3" spans="1:12" ht="10.5" customHeight="1">
      <c r="A3" s="85"/>
      <c r="B3" s="85"/>
      <c r="C3" s="85"/>
      <c r="D3" s="85"/>
      <c r="E3" s="85"/>
      <c r="F3" s="85"/>
      <c r="G3" s="85"/>
      <c r="H3" s="5" t="s">
        <v>251</v>
      </c>
      <c r="I3" s="85"/>
      <c r="J3" s="5"/>
      <c r="K3" s="28"/>
      <c r="L3" s="29"/>
    </row>
    <row r="4" spans="1:12" ht="11.25" customHeight="1">
      <c r="A4" s="85"/>
      <c r="B4" s="85"/>
      <c r="C4" s="85"/>
      <c r="D4" s="85"/>
      <c r="E4" s="85"/>
      <c r="F4" s="85"/>
      <c r="G4" s="85"/>
      <c r="H4" s="5" t="s">
        <v>50</v>
      </c>
      <c r="I4" s="85"/>
      <c r="J4" s="5"/>
      <c r="K4" s="28"/>
      <c r="L4" s="29"/>
    </row>
    <row r="5" spans="1:12" ht="12" customHeight="1">
      <c r="A5" s="85"/>
      <c r="B5" s="85"/>
      <c r="C5" s="85"/>
      <c r="D5" s="85"/>
      <c r="E5" s="85"/>
      <c r="F5" s="85"/>
      <c r="G5" s="85"/>
      <c r="H5" s="5" t="s">
        <v>253</v>
      </c>
      <c r="I5" s="85"/>
      <c r="J5" s="5"/>
      <c r="K5" s="28"/>
      <c r="L5" s="29"/>
    </row>
    <row r="6" spans="1:12" ht="6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28"/>
      <c r="L6" s="29"/>
    </row>
    <row r="7" spans="1:12" ht="11.25" customHeight="1">
      <c r="A7" s="557" t="s">
        <v>131</v>
      </c>
      <c r="B7" s="558"/>
      <c r="C7" s="558"/>
      <c r="D7" s="558"/>
      <c r="E7" s="558"/>
      <c r="F7" s="558"/>
      <c r="G7" s="558"/>
      <c r="H7" s="558"/>
      <c r="I7" s="558"/>
      <c r="J7" s="558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560" t="s">
        <v>51</v>
      </c>
      <c r="B9" s="561"/>
      <c r="C9" s="562"/>
      <c r="D9" s="500" t="s">
        <v>67</v>
      </c>
      <c r="E9" s="501"/>
      <c r="F9" s="502"/>
      <c r="G9" s="559" t="s">
        <v>68</v>
      </c>
      <c r="H9" s="559"/>
      <c r="I9" s="559" t="s">
        <v>69</v>
      </c>
      <c r="J9" s="559"/>
      <c r="K9" s="30"/>
      <c r="L9" s="31"/>
    </row>
    <row r="10" spans="1:12" ht="15" customHeight="1">
      <c r="A10" s="43" t="s">
        <v>24</v>
      </c>
      <c r="B10" s="43" t="s">
        <v>52</v>
      </c>
      <c r="C10" s="43" t="s">
        <v>53</v>
      </c>
      <c r="D10" s="503"/>
      <c r="E10" s="504"/>
      <c r="F10" s="505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5" customHeight="1">
      <c r="A11" s="197">
        <v>700</v>
      </c>
      <c r="B11" s="77"/>
      <c r="C11" s="76"/>
      <c r="D11" s="490" t="s">
        <v>101</v>
      </c>
      <c r="E11" s="491"/>
      <c r="F11" s="492"/>
      <c r="G11" s="188"/>
      <c r="H11" s="79"/>
      <c r="I11" s="188">
        <f>I12</f>
        <v>940000</v>
      </c>
      <c r="J11" s="79"/>
      <c r="K11" s="30"/>
      <c r="L11" s="31"/>
    </row>
    <row r="12" spans="1:12" ht="25.5" customHeight="1">
      <c r="A12" s="80"/>
      <c r="B12" s="198">
        <v>70005</v>
      </c>
      <c r="C12" s="80"/>
      <c r="D12" s="506" t="s">
        <v>110</v>
      </c>
      <c r="E12" s="507"/>
      <c r="F12" s="508"/>
      <c r="G12" s="225"/>
      <c r="H12" s="225"/>
      <c r="I12" s="225">
        <f>I13+I14</f>
        <v>940000</v>
      </c>
      <c r="J12" s="225"/>
      <c r="K12" s="30"/>
      <c r="L12" s="31"/>
    </row>
    <row r="13" spans="1:12" ht="26.25" customHeight="1">
      <c r="A13" s="86"/>
      <c r="B13" s="87"/>
      <c r="C13" s="203" t="s">
        <v>183</v>
      </c>
      <c r="D13" s="493" t="s">
        <v>186</v>
      </c>
      <c r="E13" s="305"/>
      <c r="F13" s="306"/>
      <c r="G13" s="205"/>
      <c r="H13" s="205"/>
      <c r="I13" s="205">
        <v>540000</v>
      </c>
      <c r="J13" s="204"/>
      <c r="K13" s="30"/>
      <c r="L13" s="31"/>
    </row>
    <row r="14" spans="1:12" ht="15" customHeight="1">
      <c r="A14" s="86"/>
      <c r="B14" s="87"/>
      <c r="C14" s="203" t="s">
        <v>149</v>
      </c>
      <c r="D14" s="512" t="s">
        <v>155</v>
      </c>
      <c r="E14" s="342"/>
      <c r="F14" s="343"/>
      <c r="G14" s="205"/>
      <c r="H14" s="205"/>
      <c r="I14" s="205">
        <v>400000</v>
      </c>
      <c r="J14" s="204"/>
      <c r="K14" s="30"/>
      <c r="L14" s="31"/>
    </row>
    <row r="15" spans="1:12" ht="15" customHeight="1">
      <c r="A15" s="197">
        <v>710</v>
      </c>
      <c r="B15" s="77"/>
      <c r="C15" s="76"/>
      <c r="D15" s="490" t="s">
        <v>208</v>
      </c>
      <c r="E15" s="491"/>
      <c r="F15" s="492"/>
      <c r="G15" s="188"/>
      <c r="H15" s="188"/>
      <c r="I15" s="188">
        <f>I16</f>
        <v>2700</v>
      </c>
      <c r="J15" s="79"/>
      <c r="K15" s="30"/>
      <c r="L15" s="31"/>
    </row>
    <row r="16" spans="1:12" ht="43.5" customHeight="1">
      <c r="A16" s="80"/>
      <c r="B16" s="198">
        <v>71095</v>
      </c>
      <c r="C16" s="80"/>
      <c r="D16" s="509" t="s">
        <v>209</v>
      </c>
      <c r="E16" s="510"/>
      <c r="F16" s="511"/>
      <c r="G16" s="82"/>
      <c r="H16" s="82"/>
      <c r="I16" s="225">
        <f>I17</f>
        <v>2700</v>
      </c>
      <c r="J16" s="82"/>
      <c r="K16" s="30"/>
      <c r="L16" s="31"/>
    </row>
    <row r="17" spans="1:12" ht="55.5" customHeight="1">
      <c r="A17" s="86"/>
      <c r="B17" s="87"/>
      <c r="C17" s="203">
        <v>2007</v>
      </c>
      <c r="D17" s="493" t="s">
        <v>254</v>
      </c>
      <c r="E17" s="305"/>
      <c r="F17" s="306"/>
      <c r="G17" s="205"/>
      <c r="H17" s="205"/>
      <c r="I17" s="205">
        <v>2700</v>
      </c>
      <c r="J17" s="204"/>
      <c r="K17" s="30"/>
      <c r="L17" s="31"/>
    </row>
    <row r="18" spans="1:12" ht="15.75" customHeight="1">
      <c r="A18" s="197">
        <v>720</v>
      </c>
      <c r="B18" s="77"/>
      <c r="C18" s="76"/>
      <c r="D18" s="490" t="s">
        <v>139</v>
      </c>
      <c r="E18" s="491"/>
      <c r="F18" s="492"/>
      <c r="G18" s="188"/>
      <c r="H18" s="188">
        <f>H26</f>
        <v>888207</v>
      </c>
      <c r="I18" s="188">
        <f>I24</f>
        <v>183000</v>
      </c>
      <c r="J18" s="188">
        <f>J19</f>
        <v>1450</v>
      </c>
      <c r="K18" s="30"/>
      <c r="L18" s="31"/>
    </row>
    <row r="19" spans="1:12" ht="33.75" customHeight="1">
      <c r="A19" s="80"/>
      <c r="B19" s="198">
        <v>72095</v>
      </c>
      <c r="C19" s="80"/>
      <c r="D19" s="509" t="s">
        <v>244</v>
      </c>
      <c r="E19" s="515"/>
      <c r="F19" s="516"/>
      <c r="G19" s="82"/>
      <c r="H19" s="82"/>
      <c r="I19" s="225"/>
      <c r="J19" s="225">
        <f>J20+J21</f>
        <v>1450</v>
      </c>
      <c r="K19" s="30"/>
      <c r="L19" s="31"/>
    </row>
    <row r="20" spans="1:12" ht="55.5" customHeight="1">
      <c r="A20" s="291"/>
      <c r="B20" s="292"/>
      <c r="C20" s="203">
        <v>6207</v>
      </c>
      <c r="D20" s="493" t="s">
        <v>254</v>
      </c>
      <c r="E20" s="305"/>
      <c r="F20" s="306"/>
      <c r="G20" s="205"/>
      <c r="H20" s="205"/>
      <c r="I20" s="205"/>
      <c r="J20" s="293">
        <v>1233</v>
      </c>
      <c r="K20" s="30"/>
      <c r="L20" s="31"/>
    </row>
    <row r="21" spans="1:12" ht="58.5" customHeight="1">
      <c r="A21" s="232"/>
      <c r="B21" s="233"/>
      <c r="C21" s="237">
        <v>6209</v>
      </c>
      <c r="D21" s="512" t="s">
        <v>254</v>
      </c>
      <c r="E21" s="342"/>
      <c r="F21" s="343"/>
      <c r="G21" s="206"/>
      <c r="H21" s="206"/>
      <c r="I21" s="206"/>
      <c r="J21" s="294">
        <v>217</v>
      </c>
      <c r="K21" s="30"/>
      <c r="L21" s="31"/>
    </row>
    <row r="22" spans="1:12" ht="16.5" customHeight="1">
      <c r="A22" s="560" t="s">
        <v>51</v>
      </c>
      <c r="B22" s="561"/>
      <c r="C22" s="562"/>
      <c r="D22" s="500" t="s">
        <v>67</v>
      </c>
      <c r="E22" s="501"/>
      <c r="F22" s="502"/>
      <c r="G22" s="559" t="s">
        <v>68</v>
      </c>
      <c r="H22" s="559"/>
      <c r="I22" s="559" t="s">
        <v>69</v>
      </c>
      <c r="J22" s="559"/>
      <c r="K22" s="30"/>
      <c r="L22" s="31"/>
    </row>
    <row r="23" spans="1:12" ht="14.25" customHeight="1">
      <c r="A23" s="286" t="s">
        <v>24</v>
      </c>
      <c r="B23" s="286" t="s">
        <v>52</v>
      </c>
      <c r="C23" s="286" t="s">
        <v>53</v>
      </c>
      <c r="D23" s="503"/>
      <c r="E23" s="504"/>
      <c r="F23" s="505"/>
      <c r="G23" s="32" t="s">
        <v>54</v>
      </c>
      <c r="H23" s="32" t="s">
        <v>55</v>
      </c>
      <c r="I23" s="32" t="s">
        <v>54</v>
      </c>
      <c r="J23" s="32" t="s">
        <v>55</v>
      </c>
      <c r="K23" s="30"/>
      <c r="L23" s="31"/>
    </row>
    <row r="24" spans="1:12" ht="60" customHeight="1">
      <c r="A24" s="80"/>
      <c r="B24" s="198">
        <v>72095</v>
      </c>
      <c r="C24" s="80"/>
      <c r="D24" s="509" t="s">
        <v>188</v>
      </c>
      <c r="E24" s="515"/>
      <c r="F24" s="516"/>
      <c r="G24" s="82"/>
      <c r="H24" s="82"/>
      <c r="I24" s="225">
        <f>I25</f>
        <v>183000</v>
      </c>
      <c r="J24" s="82"/>
      <c r="K24" s="30"/>
      <c r="L24" s="31"/>
    </row>
    <row r="25" spans="1:12" ht="55.5" customHeight="1">
      <c r="A25" s="265"/>
      <c r="B25" s="266"/>
      <c r="C25" s="237">
        <v>2007</v>
      </c>
      <c r="D25" s="512" t="s">
        <v>254</v>
      </c>
      <c r="E25" s="342"/>
      <c r="F25" s="343"/>
      <c r="G25" s="206"/>
      <c r="H25" s="206"/>
      <c r="I25" s="206">
        <v>183000</v>
      </c>
      <c r="J25" s="238"/>
      <c r="K25" s="30"/>
      <c r="L25" s="31"/>
    </row>
    <row r="26" spans="1:12" ht="42" customHeight="1">
      <c r="A26" s="80"/>
      <c r="B26" s="198">
        <v>72095</v>
      </c>
      <c r="C26" s="80"/>
      <c r="D26" s="509" t="s">
        <v>187</v>
      </c>
      <c r="E26" s="510"/>
      <c r="F26" s="511"/>
      <c r="G26" s="82"/>
      <c r="H26" s="225">
        <f>SUM(H27:H30)</f>
        <v>888207</v>
      </c>
      <c r="I26" s="82"/>
      <c r="J26" s="82"/>
      <c r="K26" s="30"/>
      <c r="L26" s="31"/>
    </row>
    <row r="27" spans="1:12" ht="65.25" customHeight="1">
      <c r="A27" s="232"/>
      <c r="B27" s="233"/>
      <c r="C27" s="224">
        <v>6207</v>
      </c>
      <c r="D27" s="512" t="s">
        <v>130</v>
      </c>
      <c r="E27" s="513"/>
      <c r="F27" s="514"/>
      <c r="G27" s="206"/>
      <c r="H27" s="206">
        <v>888207</v>
      </c>
      <c r="I27" s="206"/>
      <c r="J27" s="234"/>
      <c r="K27" s="30"/>
      <c r="L27" s="31"/>
    </row>
    <row r="28" spans="1:12" ht="16.5" customHeight="1">
      <c r="A28" s="197">
        <v>750</v>
      </c>
      <c r="B28" s="77"/>
      <c r="C28" s="76"/>
      <c r="D28" s="490" t="s">
        <v>245</v>
      </c>
      <c r="E28" s="491"/>
      <c r="F28" s="492"/>
      <c r="G28" s="188">
        <f>G29</f>
        <v>53607</v>
      </c>
      <c r="H28" s="79"/>
      <c r="I28" s="188">
        <f>I29+I33</f>
        <v>12803</v>
      </c>
      <c r="J28" s="78"/>
      <c r="K28" s="30"/>
      <c r="L28" s="31"/>
    </row>
    <row r="29" spans="1:12" ht="17.25" customHeight="1">
      <c r="A29" s="80"/>
      <c r="B29" s="198">
        <v>75023</v>
      </c>
      <c r="C29" s="80"/>
      <c r="D29" s="506" t="s">
        <v>122</v>
      </c>
      <c r="E29" s="507"/>
      <c r="F29" s="508"/>
      <c r="G29" s="225">
        <f>G30+G31</f>
        <v>53607</v>
      </c>
      <c r="H29" s="82"/>
      <c r="I29" s="225">
        <f>I32</f>
        <v>10000</v>
      </c>
      <c r="J29" s="81"/>
      <c r="K29" s="30"/>
      <c r="L29" s="31"/>
    </row>
    <row r="30" spans="1:12" ht="24" customHeight="1">
      <c r="A30" s="86"/>
      <c r="B30" s="87"/>
      <c r="C30" s="212" t="s">
        <v>183</v>
      </c>
      <c r="D30" s="493" t="s">
        <v>186</v>
      </c>
      <c r="E30" s="305"/>
      <c r="F30" s="306"/>
      <c r="G30" s="213">
        <v>51396</v>
      </c>
      <c r="H30" s="213"/>
      <c r="I30" s="213"/>
      <c r="J30" s="214"/>
      <c r="K30" s="30"/>
      <c r="L30" s="31"/>
    </row>
    <row r="31" spans="1:12" ht="14.25" customHeight="1">
      <c r="A31" s="86"/>
      <c r="B31" s="87"/>
      <c r="C31" s="212" t="s">
        <v>189</v>
      </c>
      <c r="D31" s="493" t="s">
        <v>181</v>
      </c>
      <c r="E31" s="305"/>
      <c r="F31" s="306"/>
      <c r="G31" s="213">
        <v>2211</v>
      </c>
      <c r="H31" s="213"/>
      <c r="I31" s="213"/>
      <c r="J31" s="214"/>
      <c r="K31" s="30"/>
      <c r="L31" s="31"/>
    </row>
    <row r="32" spans="1:12" ht="14.25" customHeight="1">
      <c r="A32" s="232"/>
      <c r="B32" s="233"/>
      <c r="C32" s="237" t="s">
        <v>149</v>
      </c>
      <c r="D32" s="512" t="s">
        <v>155</v>
      </c>
      <c r="E32" s="342"/>
      <c r="F32" s="343"/>
      <c r="G32" s="206"/>
      <c r="H32" s="206"/>
      <c r="I32" s="206">
        <v>10000</v>
      </c>
      <c r="J32" s="238"/>
      <c r="K32" s="30"/>
      <c r="L32" s="31"/>
    </row>
    <row r="33" spans="1:12" ht="24" customHeight="1">
      <c r="A33" s="80"/>
      <c r="B33" s="200">
        <v>75075</v>
      </c>
      <c r="C33" s="80"/>
      <c r="D33" s="494" t="s">
        <v>190</v>
      </c>
      <c r="E33" s="495"/>
      <c r="F33" s="496"/>
      <c r="G33" s="82"/>
      <c r="H33" s="82"/>
      <c r="I33" s="225">
        <f>I34</f>
        <v>2803</v>
      </c>
      <c r="J33" s="81"/>
      <c r="K33" s="30"/>
      <c r="L33" s="31"/>
    </row>
    <row r="34" spans="1:12" ht="14.25" customHeight="1">
      <c r="A34" s="86"/>
      <c r="B34" s="87"/>
      <c r="C34" s="203" t="s">
        <v>149</v>
      </c>
      <c r="D34" s="493" t="s">
        <v>182</v>
      </c>
      <c r="E34" s="305"/>
      <c r="F34" s="306"/>
      <c r="G34" s="205"/>
      <c r="H34" s="205"/>
      <c r="I34" s="205">
        <v>2803</v>
      </c>
      <c r="J34" s="204"/>
      <c r="K34" s="30"/>
      <c r="L34" s="31"/>
    </row>
    <row r="35" spans="1:12" ht="26.25" customHeight="1">
      <c r="A35" s="77">
        <v>754</v>
      </c>
      <c r="B35" s="77"/>
      <c r="C35" s="76"/>
      <c r="D35" s="497" t="s">
        <v>191</v>
      </c>
      <c r="E35" s="498"/>
      <c r="F35" s="499"/>
      <c r="G35" s="188"/>
      <c r="H35" s="79"/>
      <c r="I35" s="188">
        <f>I36+I43</f>
        <v>8182</v>
      </c>
      <c r="J35" s="78"/>
      <c r="K35" s="30"/>
      <c r="L35" s="31"/>
    </row>
    <row r="36" spans="1:12" ht="15" customHeight="1">
      <c r="A36" s="80"/>
      <c r="B36" s="200">
        <v>75412</v>
      </c>
      <c r="C36" s="80"/>
      <c r="D36" s="494" t="s">
        <v>192</v>
      </c>
      <c r="E36" s="495"/>
      <c r="F36" s="496"/>
      <c r="G36" s="82"/>
      <c r="H36" s="82"/>
      <c r="I36" s="225">
        <f>I37</f>
        <v>7731</v>
      </c>
      <c r="J36" s="81"/>
      <c r="K36" s="30"/>
      <c r="L36" s="31"/>
    </row>
    <row r="37" spans="1:12" ht="14.25" customHeight="1">
      <c r="A37" s="86"/>
      <c r="B37" s="87"/>
      <c r="C37" s="212" t="s">
        <v>149</v>
      </c>
      <c r="D37" s="489" t="s">
        <v>182</v>
      </c>
      <c r="E37" s="323"/>
      <c r="F37" s="324"/>
      <c r="G37" s="213"/>
      <c r="H37" s="213"/>
      <c r="I37" s="213">
        <v>7731</v>
      </c>
      <c r="J37" s="214"/>
      <c r="K37" s="30"/>
      <c r="L37" s="31"/>
    </row>
    <row r="38" spans="1:12" ht="14.25" customHeight="1">
      <c r="A38" s="259"/>
      <c r="B38" s="260"/>
      <c r="C38" s="261"/>
      <c r="D38" s="262"/>
      <c r="E38" s="255"/>
      <c r="F38" s="255"/>
      <c r="G38" s="263"/>
      <c r="H38" s="263"/>
      <c r="I38" s="263"/>
      <c r="J38" s="264"/>
      <c r="K38" s="30"/>
      <c r="L38" s="31"/>
    </row>
    <row r="39" spans="1:12" ht="14.25" customHeight="1">
      <c r="A39" s="272"/>
      <c r="B39" s="273"/>
      <c r="C39" s="239"/>
      <c r="D39" s="274"/>
      <c r="E39" s="253"/>
      <c r="F39" s="253"/>
      <c r="G39" s="275"/>
      <c r="H39" s="275"/>
      <c r="I39" s="275"/>
      <c r="J39" s="276"/>
      <c r="K39" s="30"/>
      <c r="L39" s="31"/>
    </row>
    <row r="40" spans="1:12" ht="6.75" customHeight="1">
      <c r="A40" s="272"/>
      <c r="B40" s="273"/>
      <c r="C40" s="239"/>
      <c r="D40" s="274"/>
      <c r="E40" s="253"/>
      <c r="F40" s="253"/>
      <c r="G40" s="275"/>
      <c r="H40" s="275"/>
      <c r="I40" s="275"/>
      <c r="J40" s="276"/>
      <c r="K40" s="30"/>
      <c r="L40" s="31"/>
    </row>
    <row r="41" spans="1:12" ht="14.25" customHeight="1">
      <c r="A41" s="560" t="s">
        <v>51</v>
      </c>
      <c r="B41" s="561"/>
      <c r="C41" s="562"/>
      <c r="D41" s="500" t="s">
        <v>67</v>
      </c>
      <c r="E41" s="501"/>
      <c r="F41" s="502"/>
      <c r="G41" s="559" t="s">
        <v>68</v>
      </c>
      <c r="H41" s="559"/>
      <c r="I41" s="559" t="s">
        <v>69</v>
      </c>
      <c r="J41" s="559"/>
      <c r="K41" s="30"/>
      <c r="L41" s="31"/>
    </row>
    <row r="42" spans="1:12" ht="14.25" customHeight="1">
      <c r="A42" s="286" t="s">
        <v>24</v>
      </c>
      <c r="B42" s="286" t="s">
        <v>52</v>
      </c>
      <c r="C42" s="286" t="s">
        <v>53</v>
      </c>
      <c r="D42" s="503"/>
      <c r="E42" s="504"/>
      <c r="F42" s="505"/>
      <c r="G42" s="32" t="s">
        <v>54</v>
      </c>
      <c r="H42" s="32" t="s">
        <v>55</v>
      </c>
      <c r="I42" s="32" t="s">
        <v>54</v>
      </c>
      <c r="J42" s="32" t="s">
        <v>55</v>
      </c>
      <c r="K42" s="30"/>
      <c r="L42" s="31"/>
    </row>
    <row r="43" spans="1:12" ht="14.25" customHeight="1">
      <c r="A43" s="80"/>
      <c r="B43" s="200">
        <v>75421</v>
      </c>
      <c r="C43" s="80"/>
      <c r="D43" s="494" t="s">
        <v>193</v>
      </c>
      <c r="E43" s="495"/>
      <c r="F43" s="496"/>
      <c r="G43" s="82"/>
      <c r="H43" s="82"/>
      <c r="I43" s="225">
        <f>I44</f>
        <v>451</v>
      </c>
      <c r="J43" s="81"/>
      <c r="K43" s="30"/>
      <c r="L43" s="31"/>
    </row>
    <row r="44" spans="1:12" ht="59.25" customHeight="1">
      <c r="A44" s="86"/>
      <c r="B44" s="87"/>
      <c r="C44" s="212">
        <v>2910</v>
      </c>
      <c r="D44" s="489" t="s">
        <v>194</v>
      </c>
      <c r="E44" s="323"/>
      <c r="F44" s="324"/>
      <c r="G44" s="213"/>
      <c r="H44" s="213"/>
      <c r="I44" s="213">
        <v>451</v>
      </c>
      <c r="J44" s="214"/>
      <c r="K44" s="30"/>
      <c r="L44" s="31"/>
    </row>
    <row r="45" spans="1:12" ht="62.25" customHeight="1">
      <c r="A45" s="77">
        <v>756</v>
      </c>
      <c r="B45" s="77"/>
      <c r="C45" s="76"/>
      <c r="D45" s="497" t="s">
        <v>196</v>
      </c>
      <c r="E45" s="498"/>
      <c r="F45" s="499"/>
      <c r="G45" s="188"/>
      <c r="H45" s="79"/>
      <c r="I45" s="188">
        <f>I46</f>
        <v>50000</v>
      </c>
      <c r="J45" s="78"/>
      <c r="K45" s="30"/>
      <c r="L45" s="31"/>
    </row>
    <row r="46" spans="1:12" ht="26.25" customHeight="1">
      <c r="A46" s="80"/>
      <c r="B46" s="200">
        <v>75618</v>
      </c>
      <c r="C46" s="80"/>
      <c r="D46" s="494" t="s">
        <v>198</v>
      </c>
      <c r="E46" s="495"/>
      <c r="F46" s="496"/>
      <c r="G46" s="82"/>
      <c r="H46" s="82"/>
      <c r="I46" s="225">
        <f>I47</f>
        <v>50000</v>
      </c>
      <c r="J46" s="81"/>
      <c r="K46" s="30"/>
      <c r="L46" s="31"/>
    </row>
    <row r="47" spans="1:12" ht="24" customHeight="1">
      <c r="A47" s="86"/>
      <c r="B47" s="87"/>
      <c r="C47" s="203" t="s">
        <v>195</v>
      </c>
      <c r="D47" s="493" t="s">
        <v>197</v>
      </c>
      <c r="E47" s="305"/>
      <c r="F47" s="306"/>
      <c r="G47" s="205"/>
      <c r="H47" s="205"/>
      <c r="I47" s="205">
        <v>50000</v>
      </c>
      <c r="J47" s="204"/>
      <c r="K47" s="30"/>
      <c r="L47" s="31"/>
    </row>
    <row r="48" spans="1:12" ht="18.75" customHeight="1">
      <c r="A48" s="77">
        <v>758</v>
      </c>
      <c r="B48" s="77"/>
      <c r="C48" s="76"/>
      <c r="D48" s="497" t="s">
        <v>153</v>
      </c>
      <c r="E48" s="498"/>
      <c r="F48" s="499"/>
      <c r="G48" s="188"/>
      <c r="H48" s="79"/>
      <c r="I48" s="188">
        <f>I49</f>
        <v>498164</v>
      </c>
      <c r="J48" s="78"/>
      <c r="K48" s="30"/>
      <c r="L48" s="31"/>
    </row>
    <row r="49" spans="1:12" ht="15" customHeight="1">
      <c r="A49" s="80"/>
      <c r="B49" s="200">
        <v>75814</v>
      </c>
      <c r="C49" s="80"/>
      <c r="D49" s="494" t="s">
        <v>154</v>
      </c>
      <c r="E49" s="495"/>
      <c r="F49" s="496"/>
      <c r="G49" s="82"/>
      <c r="H49" s="82"/>
      <c r="I49" s="225">
        <f>I50</f>
        <v>498164</v>
      </c>
      <c r="J49" s="81"/>
      <c r="K49" s="30"/>
      <c r="L49" s="31"/>
    </row>
    <row r="50" spans="1:12" ht="15" customHeight="1">
      <c r="A50" s="86"/>
      <c r="B50" s="87"/>
      <c r="C50" s="203" t="s">
        <v>149</v>
      </c>
      <c r="D50" s="493" t="s">
        <v>182</v>
      </c>
      <c r="E50" s="305"/>
      <c r="F50" s="306"/>
      <c r="G50" s="205"/>
      <c r="H50" s="205"/>
      <c r="I50" s="205">
        <v>498164</v>
      </c>
      <c r="J50" s="204"/>
      <c r="K50" s="30"/>
      <c r="L50" s="31"/>
    </row>
    <row r="51" spans="1:12" ht="15" customHeight="1">
      <c r="A51" s="77">
        <v>801</v>
      </c>
      <c r="B51" s="77"/>
      <c r="C51" s="76"/>
      <c r="D51" s="497" t="s">
        <v>124</v>
      </c>
      <c r="E51" s="498"/>
      <c r="F51" s="499"/>
      <c r="G51" s="188">
        <f>G54</f>
        <v>7500</v>
      </c>
      <c r="H51" s="79"/>
      <c r="I51" s="188">
        <f>I52</f>
        <v>7500</v>
      </c>
      <c r="J51" s="78"/>
      <c r="K51" s="30"/>
      <c r="L51" s="31"/>
    </row>
    <row r="52" spans="1:12" ht="15.75" customHeight="1">
      <c r="A52" s="80"/>
      <c r="B52" s="200">
        <v>80101</v>
      </c>
      <c r="C52" s="80"/>
      <c r="D52" s="494" t="s">
        <v>100</v>
      </c>
      <c r="E52" s="495"/>
      <c r="F52" s="496"/>
      <c r="G52" s="82"/>
      <c r="H52" s="82"/>
      <c r="I52" s="225">
        <f>I53</f>
        <v>7500</v>
      </c>
      <c r="J52" s="81"/>
      <c r="K52" s="30"/>
      <c r="L52" s="31"/>
    </row>
    <row r="53" spans="1:12" ht="14.25" customHeight="1">
      <c r="A53" s="86"/>
      <c r="B53" s="87"/>
      <c r="C53" s="203" t="s">
        <v>149</v>
      </c>
      <c r="D53" s="493" t="s">
        <v>182</v>
      </c>
      <c r="E53" s="305"/>
      <c r="F53" s="306"/>
      <c r="G53" s="205"/>
      <c r="H53" s="205"/>
      <c r="I53" s="205">
        <v>7500</v>
      </c>
      <c r="J53" s="204"/>
      <c r="K53" s="30"/>
      <c r="L53" s="31"/>
    </row>
    <row r="54" spans="1:12" ht="15" customHeight="1">
      <c r="A54" s="80"/>
      <c r="B54" s="198" t="s">
        <v>179</v>
      </c>
      <c r="C54" s="80"/>
      <c r="D54" s="494" t="s">
        <v>180</v>
      </c>
      <c r="E54" s="495"/>
      <c r="F54" s="496"/>
      <c r="G54" s="225">
        <f>G55</f>
        <v>7500</v>
      </c>
      <c r="H54" s="82"/>
      <c r="I54" s="225"/>
      <c r="J54" s="81"/>
      <c r="K54" s="30"/>
      <c r="L54" s="31"/>
    </row>
    <row r="55" spans="1:12" ht="14.25" customHeight="1">
      <c r="A55" s="86"/>
      <c r="B55" s="87"/>
      <c r="C55" s="203" t="s">
        <v>189</v>
      </c>
      <c r="D55" s="493" t="s">
        <v>181</v>
      </c>
      <c r="E55" s="305"/>
      <c r="F55" s="306"/>
      <c r="G55" s="205">
        <v>7500</v>
      </c>
      <c r="H55" s="205"/>
      <c r="I55" s="205"/>
      <c r="J55" s="204"/>
      <c r="K55" s="30"/>
      <c r="L55" s="31"/>
    </row>
    <row r="56" spans="1:12" ht="14.25" customHeight="1">
      <c r="A56" s="197">
        <v>852</v>
      </c>
      <c r="B56" s="77"/>
      <c r="C56" s="76"/>
      <c r="D56" s="490" t="s">
        <v>217</v>
      </c>
      <c r="E56" s="491"/>
      <c r="F56" s="492"/>
      <c r="G56" s="188"/>
      <c r="H56" s="79"/>
      <c r="I56" s="188">
        <f>I57</f>
        <v>32404</v>
      </c>
      <c r="J56" s="79"/>
      <c r="K56" s="30"/>
      <c r="L56" s="31"/>
    </row>
    <row r="57" spans="1:12" ht="14.25" customHeight="1">
      <c r="A57" s="80"/>
      <c r="B57" s="198">
        <v>85206</v>
      </c>
      <c r="C57" s="80"/>
      <c r="D57" s="506" t="s">
        <v>218</v>
      </c>
      <c r="E57" s="507"/>
      <c r="F57" s="508"/>
      <c r="G57" s="82"/>
      <c r="H57" s="82"/>
      <c r="I57" s="82">
        <f>I58</f>
        <v>32404</v>
      </c>
      <c r="J57" s="82"/>
      <c r="K57" s="30"/>
      <c r="L57" s="31"/>
    </row>
    <row r="58" spans="1:12" ht="24.75" customHeight="1">
      <c r="A58" s="86"/>
      <c r="B58" s="87"/>
      <c r="C58" s="212">
        <v>2030</v>
      </c>
      <c r="D58" s="489" t="s">
        <v>219</v>
      </c>
      <c r="E58" s="323"/>
      <c r="F58" s="324"/>
      <c r="G58" s="213"/>
      <c r="H58" s="213"/>
      <c r="I58" s="213">
        <v>32404</v>
      </c>
      <c r="J58" s="214"/>
      <c r="K58" s="30"/>
      <c r="L58" s="31"/>
    </row>
    <row r="59" spans="1:12" ht="24" customHeight="1">
      <c r="A59" s="197">
        <v>853</v>
      </c>
      <c r="B59" s="77"/>
      <c r="C59" s="76"/>
      <c r="D59" s="490" t="s">
        <v>164</v>
      </c>
      <c r="E59" s="491"/>
      <c r="F59" s="492"/>
      <c r="G59" s="188"/>
      <c r="H59" s="79"/>
      <c r="I59" s="188">
        <f>I60</f>
        <v>640</v>
      </c>
      <c r="J59" s="79"/>
      <c r="K59" s="30"/>
      <c r="L59" s="31"/>
    </row>
    <row r="60" spans="1:12" ht="15" customHeight="1">
      <c r="A60" s="80"/>
      <c r="B60" s="198">
        <v>85305</v>
      </c>
      <c r="C60" s="80"/>
      <c r="D60" s="506" t="s">
        <v>205</v>
      </c>
      <c r="E60" s="507"/>
      <c r="F60" s="508"/>
      <c r="G60" s="82"/>
      <c r="H60" s="82"/>
      <c r="I60" s="82">
        <f>I61</f>
        <v>640</v>
      </c>
      <c r="J60" s="82"/>
      <c r="K60" s="30"/>
      <c r="L60" s="31"/>
    </row>
    <row r="61" spans="1:12" ht="15" customHeight="1">
      <c r="A61" s="86"/>
      <c r="B61" s="87"/>
      <c r="C61" s="212" t="s">
        <v>200</v>
      </c>
      <c r="D61" s="489" t="s">
        <v>199</v>
      </c>
      <c r="E61" s="323"/>
      <c r="F61" s="324"/>
      <c r="G61" s="213"/>
      <c r="H61" s="213"/>
      <c r="I61" s="213">
        <v>640</v>
      </c>
      <c r="J61" s="214"/>
      <c r="K61" s="30"/>
      <c r="L61" s="31"/>
    </row>
    <row r="62" spans="1:12" ht="10.5" customHeight="1">
      <c r="A62" s="259"/>
      <c r="B62" s="260"/>
      <c r="C62" s="261"/>
      <c r="D62" s="262"/>
      <c r="E62" s="255"/>
      <c r="F62" s="255"/>
      <c r="G62" s="263"/>
      <c r="H62" s="263"/>
      <c r="I62" s="263"/>
      <c r="J62" s="264"/>
      <c r="K62" s="30"/>
      <c r="L62" s="31"/>
    </row>
    <row r="63" spans="1:12" ht="11.25" customHeight="1">
      <c r="A63" s="277"/>
      <c r="B63" s="278"/>
      <c r="C63" s="279"/>
      <c r="D63" s="280"/>
      <c r="E63" s="257"/>
      <c r="F63" s="257"/>
      <c r="G63" s="281"/>
      <c r="H63" s="281"/>
      <c r="I63" s="281"/>
      <c r="J63" s="282"/>
      <c r="K63" s="30"/>
      <c r="L63" s="31"/>
    </row>
    <row r="64" spans="1:12" ht="15" customHeight="1">
      <c r="A64" s="560" t="s">
        <v>51</v>
      </c>
      <c r="B64" s="561"/>
      <c r="C64" s="562"/>
      <c r="D64" s="500" t="s">
        <v>67</v>
      </c>
      <c r="E64" s="501"/>
      <c r="F64" s="502"/>
      <c r="G64" s="559" t="s">
        <v>68</v>
      </c>
      <c r="H64" s="559"/>
      <c r="I64" s="559" t="s">
        <v>69</v>
      </c>
      <c r="J64" s="559"/>
      <c r="K64" s="30"/>
      <c r="L64" s="31"/>
    </row>
    <row r="65" spans="1:12" ht="15" customHeight="1">
      <c r="A65" s="269" t="s">
        <v>24</v>
      </c>
      <c r="B65" s="269" t="s">
        <v>52</v>
      </c>
      <c r="C65" s="269" t="s">
        <v>53</v>
      </c>
      <c r="D65" s="503"/>
      <c r="E65" s="504"/>
      <c r="F65" s="505"/>
      <c r="G65" s="32" t="s">
        <v>54</v>
      </c>
      <c r="H65" s="32" t="s">
        <v>55</v>
      </c>
      <c r="I65" s="32" t="s">
        <v>54</v>
      </c>
      <c r="J65" s="32" t="s">
        <v>55</v>
      </c>
      <c r="K65" s="30"/>
      <c r="L65" s="31"/>
    </row>
    <row r="66" spans="1:12" ht="25.5" customHeight="1">
      <c r="A66" s="77">
        <v>900</v>
      </c>
      <c r="B66" s="77"/>
      <c r="C66" s="76"/>
      <c r="D66" s="497" t="s">
        <v>125</v>
      </c>
      <c r="E66" s="498"/>
      <c r="F66" s="499"/>
      <c r="G66" s="188">
        <f>G67</f>
        <v>60000</v>
      </c>
      <c r="H66" s="79"/>
      <c r="I66" s="188">
        <f>I69</f>
        <v>23073</v>
      </c>
      <c r="J66" s="78"/>
      <c r="K66" s="30"/>
      <c r="L66" s="31"/>
    </row>
    <row r="67" spans="1:12" ht="15" customHeight="1">
      <c r="A67" s="80"/>
      <c r="B67" s="200">
        <v>90001</v>
      </c>
      <c r="C67" s="80"/>
      <c r="D67" s="494" t="s">
        <v>201</v>
      </c>
      <c r="E67" s="495"/>
      <c r="F67" s="496"/>
      <c r="G67" s="225">
        <f>G68</f>
        <v>60000</v>
      </c>
      <c r="H67" s="82"/>
      <c r="I67" s="225"/>
      <c r="J67" s="81"/>
      <c r="K67" s="30"/>
      <c r="L67" s="31"/>
    </row>
    <row r="68" spans="1:12" ht="27.75" customHeight="1">
      <c r="A68" s="86"/>
      <c r="B68" s="87"/>
      <c r="C68" s="212" t="s">
        <v>183</v>
      </c>
      <c r="D68" s="489" t="s">
        <v>186</v>
      </c>
      <c r="E68" s="323"/>
      <c r="F68" s="324"/>
      <c r="G68" s="213">
        <v>60000</v>
      </c>
      <c r="H68" s="213"/>
      <c r="I68" s="213"/>
      <c r="J68" s="214"/>
      <c r="K68" s="30"/>
      <c r="L68" s="31"/>
    </row>
    <row r="69" spans="1:12" ht="43.5" customHeight="1">
      <c r="A69" s="80"/>
      <c r="B69" s="200">
        <v>90019</v>
      </c>
      <c r="C69" s="80"/>
      <c r="D69" s="494" t="s">
        <v>202</v>
      </c>
      <c r="E69" s="495"/>
      <c r="F69" s="496"/>
      <c r="G69" s="82"/>
      <c r="H69" s="82"/>
      <c r="I69" s="225">
        <f>I70</f>
        <v>23073</v>
      </c>
      <c r="J69" s="81"/>
      <c r="K69" s="30"/>
      <c r="L69" s="31"/>
    </row>
    <row r="70" spans="1:12" ht="15" customHeight="1">
      <c r="A70" s="86"/>
      <c r="B70" s="87"/>
      <c r="C70" s="212" t="s">
        <v>149</v>
      </c>
      <c r="D70" s="489" t="s">
        <v>155</v>
      </c>
      <c r="E70" s="323"/>
      <c r="F70" s="324"/>
      <c r="G70" s="213"/>
      <c r="H70" s="213"/>
      <c r="I70" s="213">
        <v>23073</v>
      </c>
      <c r="J70" s="214"/>
      <c r="K70" s="30"/>
      <c r="L70" s="31"/>
    </row>
    <row r="71" spans="1:12" ht="15" customHeight="1">
      <c r="A71" s="77">
        <v>926</v>
      </c>
      <c r="B71" s="77"/>
      <c r="C71" s="76"/>
      <c r="D71" s="497" t="s">
        <v>157</v>
      </c>
      <c r="E71" s="498"/>
      <c r="F71" s="499"/>
      <c r="G71" s="188"/>
      <c r="H71" s="79"/>
      <c r="I71" s="188">
        <f>I72</f>
        <v>76523</v>
      </c>
      <c r="J71" s="78"/>
      <c r="K71" s="30"/>
      <c r="L71" s="31"/>
    </row>
    <row r="72" spans="1:12" ht="24.75" customHeight="1">
      <c r="A72" s="80"/>
      <c r="B72" s="200">
        <v>92605</v>
      </c>
      <c r="C72" s="80"/>
      <c r="D72" s="494" t="s">
        <v>159</v>
      </c>
      <c r="E72" s="495"/>
      <c r="F72" s="496"/>
      <c r="G72" s="82"/>
      <c r="H72" s="82"/>
      <c r="I72" s="225">
        <f>I73+I74</f>
        <v>76523</v>
      </c>
      <c r="J72" s="81"/>
      <c r="K72" s="30"/>
      <c r="L72" s="31"/>
    </row>
    <row r="73" spans="1:12" ht="24" customHeight="1">
      <c r="A73" s="86"/>
      <c r="B73" s="87"/>
      <c r="C73" s="212" t="s">
        <v>183</v>
      </c>
      <c r="D73" s="489" t="s">
        <v>186</v>
      </c>
      <c r="E73" s="323"/>
      <c r="F73" s="324"/>
      <c r="G73" s="205"/>
      <c r="H73" s="205"/>
      <c r="I73" s="205">
        <v>76423</v>
      </c>
      <c r="J73" s="204"/>
      <c r="K73" s="30"/>
      <c r="L73" s="31"/>
    </row>
    <row r="74" spans="1:12" ht="14.25" customHeight="1">
      <c r="A74" s="86"/>
      <c r="B74" s="87"/>
      <c r="C74" s="212" t="s">
        <v>158</v>
      </c>
      <c r="D74" s="489" t="s">
        <v>185</v>
      </c>
      <c r="E74" s="323"/>
      <c r="F74" s="324"/>
      <c r="G74" s="205"/>
      <c r="H74" s="205"/>
      <c r="I74" s="205">
        <v>100</v>
      </c>
      <c r="J74" s="204"/>
      <c r="K74" s="30"/>
      <c r="L74" s="31"/>
    </row>
    <row r="75" spans="1:12" ht="17.25" customHeight="1">
      <c r="A75" s="577" t="s">
        <v>56</v>
      </c>
      <c r="B75" s="578"/>
      <c r="C75" s="578"/>
      <c r="D75" s="578"/>
      <c r="E75" s="578"/>
      <c r="F75" s="579"/>
      <c r="G75" s="51">
        <f>G71+G66+G59+G51+G48+G45+G35+G28+G18+G11</f>
        <v>121107</v>
      </c>
      <c r="H75" s="51">
        <f>H71+H66+H59+H51+H48+H45+H35+H28+H18+H11</f>
        <v>888207</v>
      </c>
      <c r="I75" s="51">
        <f>I71+I66+I59+I51+I48+I45+I35+I28+I18+I11+I56+I15</f>
        <v>1834989</v>
      </c>
      <c r="J75" s="51">
        <f>J18</f>
        <v>1450</v>
      </c>
      <c r="K75" s="34"/>
      <c r="L75" s="29"/>
    </row>
    <row r="76" spans="1:12" ht="6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2"/>
      <c r="L76" s="53"/>
    </row>
    <row r="77" spans="1:12" ht="15.75" customHeight="1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52"/>
      <c r="L77" s="211"/>
    </row>
    <row r="78" spans="1:12" ht="15.75" customHeight="1" hidden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52"/>
      <c r="L78" s="221"/>
    </row>
    <row r="79" spans="1:12" ht="15.75" customHeight="1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52"/>
      <c r="L79" s="251"/>
    </row>
    <row r="80" spans="1:12" ht="15.75" customHeight="1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52"/>
      <c r="L80" s="251"/>
    </row>
    <row r="81" spans="1:12" ht="15.75" customHeight="1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52"/>
      <c r="L81" s="251"/>
    </row>
    <row r="82" spans="1:12" ht="48.75" customHeight="1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52"/>
      <c r="L82" s="251"/>
    </row>
    <row r="83" spans="1:12" ht="27.75" customHeight="1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52"/>
      <c r="L83" s="251"/>
    </row>
    <row r="84" spans="1:12" ht="15.75" customHeight="1">
      <c r="A84" s="251"/>
      <c r="B84" s="251"/>
      <c r="C84" s="251"/>
      <c r="D84" s="251"/>
      <c r="E84" s="251"/>
      <c r="F84" s="251"/>
      <c r="G84" s="251"/>
      <c r="H84" s="251"/>
      <c r="I84" s="251"/>
      <c r="J84" s="251"/>
      <c r="K84" s="52"/>
      <c r="L84" s="251"/>
    </row>
    <row r="85" spans="1:12" ht="15.75" customHeight="1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52"/>
      <c r="L85" s="251"/>
    </row>
    <row r="86" spans="1:12" ht="15.75" customHeight="1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52"/>
      <c r="L86" s="251"/>
    </row>
    <row r="87" spans="1:12" ht="6.75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52"/>
      <c r="L87" s="221"/>
    </row>
    <row r="88" spans="1:12" ht="13.5" customHeight="1">
      <c r="A88" s="574" t="s">
        <v>72</v>
      </c>
      <c r="B88" s="574"/>
      <c r="C88" s="574"/>
      <c r="D88" s="574"/>
      <c r="E88" s="574"/>
      <c r="F88" s="574"/>
      <c r="G88" s="574"/>
      <c r="H88" s="574"/>
      <c r="I88" s="574"/>
      <c r="J88" s="574"/>
      <c r="K88" s="574"/>
      <c r="L88" s="574"/>
    </row>
    <row r="89" spans="1:12" ht="6.7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</row>
    <row r="90" spans="1:12" ht="12.75">
      <c r="A90" s="470" t="s">
        <v>24</v>
      </c>
      <c r="B90" s="444" t="s">
        <v>0</v>
      </c>
      <c r="C90" s="445"/>
      <c r="D90" s="446"/>
      <c r="E90" s="437" t="s">
        <v>152</v>
      </c>
      <c r="F90" s="563" t="s">
        <v>16</v>
      </c>
      <c r="G90" s="576"/>
      <c r="H90" s="576"/>
      <c r="I90" s="564"/>
      <c r="J90" s="437" t="s">
        <v>62</v>
      </c>
      <c r="K90" s="432" t="s">
        <v>25</v>
      </c>
      <c r="L90" s="434"/>
    </row>
    <row r="91" spans="1:12" ht="11.25" customHeight="1">
      <c r="A91" s="575"/>
      <c r="B91" s="447"/>
      <c r="C91" s="448"/>
      <c r="D91" s="449"/>
      <c r="E91" s="438"/>
      <c r="F91" s="563" t="s">
        <v>73</v>
      </c>
      <c r="G91" s="564"/>
      <c r="H91" s="563" t="s">
        <v>74</v>
      </c>
      <c r="I91" s="564"/>
      <c r="J91" s="438"/>
      <c r="K91" s="470" t="s">
        <v>75</v>
      </c>
      <c r="L91" s="470" t="s">
        <v>76</v>
      </c>
    </row>
    <row r="92" spans="1:12" ht="14.25" customHeight="1">
      <c r="A92" s="471"/>
      <c r="B92" s="450"/>
      <c r="C92" s="451"/>
      <c r="D92" s="452"/>
      <c r="E92" s="439"/>
      <c r="F92" s="110" t="s">
        <v>54</v>
      </c>
      <c r="G92" s="111" t="s">
        <v>55</v>
      </c>
      <c r="H92" s="110" t="s">
        <v>54</v>
      </c>
      <c r="I92" s="111" t="s">
        <v>55</v>
      </c>
      <c r="J92" s="439"/>
      <c r="K92" s="471"/>
      <c r="L92" s="471"/>
    </row>
    <row r="93" spans="1:12" ht="15" customHeight="1">
      <c r="A93" s="35" t="s">
        <v>1</v>
      </c>
      <c r="B93" s="378" t="s">
        <v>3</v>
      </c>
      <c r="C93" s="379"/>
      <c r="D93" s="380"/>
      <c r="E93" s="101">
        <v>224549</v>
      </c>
      <c r="F93" s="102"/>
      <c r="G93" s="103"/>
      <c r="H93" s="104"/>
      <c r="I93" s="104"/>
      <c r="J93" s="101">
        <f aca="true" t="shared" si="0" ref="J93:J100">E93-F93-G93+H93+I93</f>
        <v>224549</v>
      </c>
      <c r="K93" s="98">
        <f>J93-L93</f>
        <v>24549</v>
      </c>
      <c r="L93" s="98">
        <v>200000</v>
      </c>
    </row>
    <row r="94" spans="1:12" ht="15" customHeight="1">
      <c r="A94" s="50">
        <v>700</v>
      </c>
      <c r="B94" s="378" t="s">
        <v>77</v>
      </c>
      <c r="C94" s="379"/>
      <c r="D94" s="380"/>
      <c r="E94" s="101">
        <v>17251076</v>
      </c>
      <c r="F94" s="102"/>
      <c r="G94" s="102"/>
      <c r="H94" s="101">
        <f>I11</f>
        <v>940000</v>
      </c>
      <c r="I94" s="101"/>
      <c r="J94" s="101">
        <f t="shared" si="0"/>
        <v>18191076</v>
      </c>
      <c r="K94" s="98">
        <f>J94-L94</f>
        <v>4291076</v>
      </c>
      <c r="L94" s="101">
        <v>13900000</v>
      </c>
    </row>
    <row r="95" spans="1:12" ht="15" customHeight="1">
      <c r="A95" s="75">
        <v>710</v>
      </c>
      <c r="B95" s="378" t="s">
        <v>15</v>
      </c>
      <c r="C95" s="379"/>
      <c r="D95" s="380"/>
      <c r="E95" s="101"/>
      <c r="F95" s="102"/>
      <c r="G95" s="102"/>
      <c r="H95" s="101">
        <f>I15</f>
        <v>2700</v>
      </c>
      <c r="I95" s="101"/>
      <c r="J95" s="101">
        <f>E95-F95-G95+H95+I95</f>
        <v>2700</v>
      </c>
      <c r="K95" s="98">
        <f>J95-L95</f>
        <v>2700</v>
      </c>
      <c r="L95" s="101"/>
    </row>
    <row r="96" spans="1:12" ht="15" customHeight="1">
      <c r="A96" s="50">
        <v>720</v>
      </c>
      <c r="B96" s="378" t="s">
        <v>35</v>
      </c>
      <c r="C96" s="379"/>
      <c r="D96" s="380"/>
      <c r="E96" s="101">
        <v>1819922</v>
      </c>
      <c r="F96" s="102"/>
      <c r="G96" s="102">
        <f>H18</f>
        <v>888207</v>
      </c>
      <c r="H96" s="101">
        <f>I18</f>
        <v>183000</v>
      </c>
      <c r="I96" s="101">
        <f>J18</f>
        <v>1450</v>
      </c>
      <c r="J96" s="101">
        <f t="shared" si="0"/>
        <v>1116165</v>
      </c>
      <c r="K96" s="98">
        <f>J96-L96</f>
        <v>183000</v>
      </c>
      <c r="L96" s="101">
        <v>933165</v>
      </c>
    </row>
    <row r="97" spans="1:12" ht="15" customHeight="1">
      <c r="A97" s="49">
        <v>750</v>
      </c>
      <c r="B97" s="378" t="s">
        <v>31</v>
      </c>
      <c r="C97" s="379"/>
      <c r="D97" s="380"/>
      <c r="E97" s="98">
        <v>258933</v>
      </c>
      <c r="F97" s="99">
        <f>G28</f>
        <v>53607</v>
      </c>
      <c r="G97" s="99"/>
      <c r="H97" s="98">
        <f>I28</f>
        <v>12803</v>
      </c>
      <c r="I97" s="98"/>
      <c r="J97" s="101">
        <f t="shared" si="0"/>
        <v>218129</v>
      </c>
      <c r="K97" s="98">
        <f aca="true" t="shared" si="1" ref="K97:K105">J97-L97</f>
        <v>218129</v>
      </c>
      <c r="L97" s="98"/>
    </row>
    <row r="98" spans="1:12" ht="53.25" customHeight="1">
      <c r="A98" s="49">
        <v>751</v>
      </c>
      <c r="B98" s="525" t="s">
        <v>23</v>
      </c>
      <c r="C98" s="526"/>
      <c r="D98" s="527"/>
      <c r="E98" s="105">
        <v>3230</v>
      </c>
      <c r="F98" s="106"/>
      <c r="G98" s="107"/>
      <c r="H98" s="108"/>
      <c r="I98" s="98"/>
      <c r="J98" s="101">
        <f t="shared" si="0"/>
        <v>3230</v>
      </c>
      <c r="K98" s="98">
        <f t="shared" si="1"/>
        <v>3230</v>
      </c>
      <c r="L98" s="100"/>
    </row>
    <row r="99" spans="1:12" ht="27.75" customHeight="1">
      <c r="A99" s="71">
        <v>754</v>
      </c>
      <c r="B99" s="520" t="s">
        <v>26</v>
      </c>
      <c r="C99" s="521"/>
      <c r="D99" s="522"/>
      <c r="E99" s="98">
        <v>121000</v>
      </c>
      <c r="F99" s="99"/>
      <c r="G99" s="99"/>
      <c r="H99" s="98">
        <f>I35</f>
        <v>8182</v>
      </c>
      <c r="I99" s="98"/>
      <c r="J99" s="98">
        <f t="shared" si="0"/>
        <v>129182</v>
      </c>
      <c r="K99" s="98">
        <f t="shared" si="1"/>
        <v>129182</v>
      </c>
      <c r="L99" s="98"/>
    </row>
    <row r="100" spans="1:12" ht="54.75" customHeight="1">
      <c r="A100" s="71">
        <v>756</v>
      </c>
      <c r="B100" s="520" t="s">
        <v>85</v>
      </c>
      <c r="C100" s="521"/>
      <c r="D100" s="522"/>
      <c r="E100" s="98">
        <v>78081731</v>
      </c>
      <c r="F100" s="99"/>
      <c r="G100" s="99"/>
      <c r="H100" s="98">
        <f>I45</f>
        <v>50000</v>
      </c>
      <c r="I100" s="98"/>
      <c r="J100" s="98">
        <f t="shared" si="0"/>
        <v>78131731</v>
      </c>
      <c r="K100" s="98">
        <f t="shared" si="1"/>
        <v>78131731</v>
      </c>
      <c r="L100" s="100"/>
    </row>
    <row r="101" spans="1:12" ht="15.75" customHeight="1">
      <c r="A101" s="50">
        <v>758</v>
      </c>
      <c r="B101" s="520" t="s">
        <v>9</v>
      </c>
      <c r="C101" s="521"/>
      <c r="D101" s="522"/>
      <c r="E101" s="101">
        <v>24285708</v>
      </c>
      <c r="F101" s="102"/>
      <c r="G101" s="103"/>
      <c r="H101" s="101">
        <f>I48</f>
        <v>498164</v>
      </c>
      <c r="I101" s="101"/>
      <c r="J101" s="101">
        <f aca="true" t="shared" si="2" ref="J101:J107">E101-F101-G101+H101+I101</f>
        <v>24783872</v>
      </c>
      <c r="K101" s="98">
        <f t="shared" si="1"/>
        <v>24783872</v>
      </c>
      <c r="L101" s="101"/>
    </row>
    <row r="102" spans="1:12" ht="15" customHeight="1">
      <c r="A102" s="50">
        <v>801</v>
      </c>
      <c r="B102" s="520" t="s">
        <v>10</v>
      </c>
      <c r="C102" s="521"/>
      <c r="D102" s="522"/>
      <c r="E102" s="101">
        <v>3666326</v>
      </c>
      <c r="F102" s="102">
        <f>G51</f>
        <v>7500</v>
      </c>
      <c r="G102" s="102"/>
      <c r="H102" s="101">
        <f>I51</f>
        <v>7500</v>
      </c>
      <c r="I102" s="101"/>
      <c r="J102" s="101">
        <f t="shared" si="2"/>
        <v>3666326</v>
      </c>
      <c r="K102" s="98">
        <f t="shared" si="1"/>
        <v>3666326</v>
      </c>
      <c r="L102" s="101"/>
    </row>
    <row r="103" spans="1:12" ht="15" customHeight="1">
      <c r="A103" s="50">
        <v>852</v>
      </c>
      <c r="B103" s="520" t="s">
        <v>12</v>
      </c>
      <c r="C103" s="521"/>
      <c r="D103" s="522"/>
      <c r="E103" s="101">
        <v>2717092</v>
      </c>
      <c r="F103" s="102"/>
      <c r="G103" s="103"/>
      <c r="H103" s="104">
        <f>I56</f>
        <v>32404</v>
      </c>
      <c r="I103" s="104"/>
      <c r="J103" s="101">
        <f t="shared" si="2"/>
        <v>2749496</v>
      </c>
      <c r="K103" s="98">
        <f t="shared" si="1"/>
        <v>2749496</v>
      </c>
      <c r="L103" s="101"/>
    </row>
    <row r="104" spans="1:12" ht="33" customHeight="1">
      <c r="A104" s="75">
        <v>853</v>
      </c>
      <c r="B104" s="520" t="s">
        <v>98</v>
      </c>
      <c r="C104" s="521"/>
      <c r="D104" s="522"/>
      <c r="E104" s="101">
        <v>182735</v>
      </c>
      <c r="F104" s="102"/>
      <c r="G104" s="102"/>
      <c r="H104" s="101">
        <f>I59</f>
        <v>640</v>
      </c>
      <c r="I104" s="101"/>
      <c r="J104" s="101">
        <f t="shared" si="2"/>
        <v>183375</v>
      </c>
      <c r="K104" s="98">
        <f>J104</f>
        <v>183375</v>
      </c>
      <c r="L104" s="101"/>
    </row>
    <row r="105" spans="1:12" ht="24.75" customHeight="1">
      <c r="A105" s="73">
        <v>854</v>
      </c>
      <c r="B105" s="520" t="s">
        <v>13</v>
      </c>
      <c r="C105" s="523"/>
      <c r="D105" s="524"/>
      <c r="E105" s="101">
        <v>73731</v>
      </c>
      <c r="F105" s="102"/>
      <c r="G105" s="102"/>
      <c r="H105" s="101"/>
      <c r="I105" s="101"/>
      <c r="J105" s="101">
        <f t="shared" si="2"/>
        <v>73731</v>
      </c>
      <c r="K105" s="98">
        <f t="shared" si="1"/>
        <v>73731</v>
      </c>
      <c r="L105" s="101"/>
    </row>
    <row r="106" spans="1:12" ht="25.5" customHeight="1">
      <c r="A106" s="50">
        <v>900</v>
      </c>
      <c r="B106" s="517" t="s">
        <v>14</v>
      </c>
      <c r="C106" s="518"/>
      <c r="D106" s="519"/>
      <c r="E106" s="101">
        <v>147125</v>
      </c>
      <c r="F106" s="102">
        <f>G66</f>
        <v>60000</v>
      </c>
      <c r="G106" s="102"/>
      <c r="H106" s="101">
        <f>I66</f>
        <v>23073</v>
      </c>
      <c r="I106" s="101"/>
      <c r="J106" s="101">
        <f t="shared" si="2"/>
        <v>110198</v>
      </c>
      <c r="K106" s="98">
        <f>J106-L106</f>
        <v>110198</v>
      </c>
      <c r="L106" s="101"/>
    </row>
    <row r="107" spans="1:12" ht="15" customHeight="1">
      <c r="A107" s="49">
        <v>926</v>
      </c>
      <c r="B107" s="568" t="s">
        <v>78</v>
      </c>
      <c r="C107" s="569"/>
      <c r="D107" s="570"/>
      <c r="E107" s="98">
        <v>50828</v>
      </c>
      <c r="F107" s="99"/>
      <c r="G107" s="99"/>
      <c r="H107" s="98">
        <f>I71</f>
        <v>76523</v>
      </c>
      <c r="I107" s="98"/>
      <c r="J107" s="101">
        <f t="shared" si="2"/>
        <v>127351</v>
      </c>
      <c r="K107" s="98">
        <f>J107-L107</f>
        <v>127351</v>
      </c>
      <c r="L107" s="98"/>
    </row>
    <row r="108" spans="1:12" ht="14.25" customHeight="1">
      <c r="A108" s="112" t="s">
        <v>4</v>
      </c>
      <c r="B108" s="571" t="s">
        <v>79</v>
      </c>
      <c r="C108" s="572"/>
      <c r="D108" s="573"/>
      <c r="E108" s="109">
        <f>SUM(E93:E100,E101:E107)</f>
        <v>128883986</v>
      </c>
      <c r="F108" s="109">
        <f>SUM(F93:F107)</f>
        <v>121107</v>
      </c>
      <c r="G108" s="109">
        <f aca="true" t="shared" si="3" ref="G108:L108">SUM(G93:G100,G101:G107)</f>
        <v>888207</v>
      </c>
      <c r="H108" s="109">
        <f>SUM(H93:H100,H101:H107)</f>
        <v>1834989</v>
      </c>
      <c r="I108" s="109">
        <f t="shared" si="3"/>
        <v>1450</v>
      </c>
      <c r="J108" s="109">
        <f t="shared" si="3"/>
        <v>129711111</v>
      </c>
      <c r="K108" s="109">
        <f t="shared" si="3"/>
        <v>114677946</v>
      </c>
      <c r="L108" s="109">
        <f t="shared" si="3"/>
        <v>15033165</v>
      </c>
    </row>
    <row r="109" spans="1:12" ht="13.5" customHeight="1">
      <c r="A109" s="36"/>
      <c r="B109" s="36"/>
      <c r="C109" s="36"/>
      <c r="D109" s="36"/>
      <c r="E109" s="37"/>
      <c r="F109" s="37"/>
      <c r="G109" s="37"/>
      <c r="H109" s="37"/>
      <c r="I109" s="37"/>
      <c r="J109" s="25"/>
      <c r="K109" s="38"/>
      <c r="L109" s="38"/>
    </row>
    <row r="110" spans="1:12" ht="13.5" customHeight="1">
      <c r="A110" s="36"/>
      <c r="B110" s="36"/>
      <c r="C110" s="36"/>
      <c r="D110" s="36"/>
      <c r="E110" s="37"/>
      <c r="F110" s="37"/>
      <c r="G110" s="37"/>
      <c r="H110" s="37"/>
      <c r="I110" s="37"/>
      <c r="J110" s="25"/>
      <c r="K110" s="38"/>
      <c r="L110" s="38"/>
    </row>
    <row r="111" spans="1:12" ht="9.75" customHeight="1">
      <c r="A111" s="36"/>
      <c r="B111" s="36"/>
      <c r="C111" s="36"/>
      <c r="D111" s="36"/>
      <c r="E111" s="37"/>
      <c r="F111" s="37"/>
      <c r="G111" s="37"/>
      <c r="H111" s="37"/>
      <c r="I111" s="37"/>
      <c r="J111" s="25"/>
      <c r="K111" s="38"/>
      <c r="L111" s="38"/>
    </row>
    <row r="112" spans="1:12" ht="13.5" customHeight="1">
      <c r="A112" s="36"/>
      <c r="B112" s="36"/>
      <c r="C112" s="36"/>
      <c r="D112" s="36"/>
      <c r="E112" s="37"/>
      <c r="F112" s="37"/>
      <c r="G112" s="37"/>
      <c r="H112" s="37"/>
      <c r="I112" s="37"/>
      <c r="J112" s="25"/>
      <c r="K112" s="38"/>
      <c r="L112" s="38"/>
    </row>
    <row r="113" spans="1:12" ht="7.5" customHeight="1">
      <c r="A113" s="36"/>
      <c r="B113" s="36"/>
      <c r="C113" s="36"/>
      <c r="D113" s="36"/>
      <c r="E113" s="37"/>
      <c r="F113" s="37"/>
      <c r="G113" s="37"/>
      <c r="H113" s="37"/>
      <c r="I113" s="37"/>
      <c r="J113" s="25"/>
      <c r="K113" s="38"/>
      <c r="L113" s="38"/>
    </row>
    <row r="114" spans="1:12" ht="13.5" customHeight="1">
      <c r="A114" s="531" t="s">
        <v>80</v>
      </c>
      <c r="B114" s="532"/>
      <c r="C114" s="532"/>
      <c r="D114" s="532"/>
      <c r="E114" s="532"/>
      <c r="F114" s="532"/>
      <c r="G114" s="532"/>
      <c r="H114" s="532"/>
      <c r="I114" s="533"/>
      <c r="J114" s="537">
        <f>SUM(J115:K118)</f>
        <v>4702809</v>
      </c>
      <c r="K114" s="538"/>
      <c r="L114" s="39"/>
    </row>
    <row r="115" spans="1:12" ht="16.5" customHeight="1">
      <c r="A115" s="539" t="s">
        <v>90</v>
      </c>
      <c r="B115" s="540"/>
      <c r="C115" s="540"/>
      <c r="D115" s="540"/>
      <c r="E115" s="540"/>
      <c r="F115" s="540"/>
      <c r="G115" s="540"/>
      <c r="H115" s="540"/>
      <c r="I115" s="541"/>
      <c r="J115" s="566">
        <v>2496307</v>
      </c>
      <c r="K115" s="567"/>
      <c r="L115" s="39"/>
    </row>
    <row r="116" spans="1:12" ht="16.5" customHeight="1">
      <c r="A116" s="534" t="s">
        <v>91</v>
      </c>
      <c r="B116" s="535"/>
      <c r="C116" s="535"/>
      <c r="D116" s="535"/>
      <c r="E116" s="535"/>
      <c r="F116" s="535"/>
      <c r="G116" s="535"/>
      <c r="H116" s="535"/>
      <c r="I116" s="536"/>
      <c r="J116" s="542">
        <v>373835</v>
      </c>
      <c r="K116" s="556"/>
      <c r="L116" s="39"/>
    </row>
    <row r="117" spans="1:12" ht="17.25" customHeight="1">
      <c r="A117" s="534" t="s">
        <v>133</v>
      </c>
      <c r="B117" s="535"/>
      <c r="C117" s="535"/>
      <c r="D117" s="535"/>
      <c r="E117" s="535"/>
      <c r="F117" s="535"/>
      <c r="G117" s="535"/>
      <c r="H117" s="535"/>
      <c r="I117" s="536"/>
      <c r="J117" s="542">
        <v>1677932</v>
      </c>
      <c r="K117" s="556"/>
      <c r="L117" s="39"/>
    </row>
    <row r="118" spans="1:12" ht="17.25" customHeight="1">
      <c r="A118" s="534" t="s">
        <v>134</v>
      </c>
      <c r="B118" s="535"/>
      <c r="C118" s="535"/>
      <c r="D118" s="535"/>
      <c r="E118" s="535"/>
      <c r="F118" s="535"/>
      <c r="G118" s="535"/>
      <c r="H118" s="535"/>
      <c r="I118" s="536"/>
      <c r="J118" s="542">
        <v>154735</v>
      </c>
      <c r="K118" s="543"/>
      <c r="L118" s="39"/>
    </row>
    <row r="119" spans="1:12" ht="23.25" customHeight="1">
      <c r="A119" s="94" t="s">
        <v>81</v>
      </c>
      <c r="B119" s="95"/>
      <c r="C119" s="95"/>
      <c r="D119" s="95"/>
      <c r="E119" s="95"/>
      <c r="F119" s="95"/>
      <c r="G119" s="95"/>
      <c r="H119" s="95"/>
      <c r="I119" s="96"/>
      <c r="J119" s="537">
        <v>350000</v>
      </c>
      <c r="K119" s="538"/>
      <c r="L119" s="39"/>
    </row>
    <row r="120" spans="1:12" ht="15" customHeight="1">
      <c r="A120" s="97">
        <v>931</v>
      </c>
      <c r="B120" s="528" t="s">
        <v>92</v>
      </c>
      <c r="C120" s="529"/>
      <c r="D120" s="529"/>
      <c r="E120" s="529"/>
      <c r="F120" s="529"/>
      <c r="G120" s="529"/>
      <c r="H120" s="529"/>
      <c r="I120" s="530"/>
      <c r="J120" s="548"/>
      <c r="K120" s="549"/>
      <c r="L120" s="39"/>
    </row>
    <row r="121" spans="1:12" ht="15" customHeight="1">
      <c r="A121" s="97">
        <v>952</v>
      </c>
      <c r="B121" s="528" t="s">
        <v>103</v>
      </c>
      <c r="C121" s="523"/>
      <c r="D121" s="523"/>
      <c r="E121" s="523"/>
      <c r="F121" s="523"/>
      <c r="G121" s="523"/>
      <c r="H121" s="523"/>
      <c r="I121" s="524"/>
      <c r="J121" s="548"/>
      <c r="K121" s="565"/>
      <c r="L121" s="39"/>
    </row>
    <row r="122" spans="1:12" ht="50.25" customHeight="1">
      <c r="A122" s="97">
        <v>950</v>
      </c>
      <c r="B122" s="528" t="s">
        <v>89</v>
      </c>
      <c r="C122" s="529"/>
      <c r="D122" s="529"/>
      <c r="E122" s="529"/>
      <c r="F122" s="529"/>
      <c r="G122" s="529"/>
      <c r="H122" s="529"/>
      <c r="I122" s="530"/>
      <c r="J122" s="548">
        <v>3600000</v>
      </c>
      <c r="K122" s="549"/>
      <c r="L122" s="39"/>
    </row>
    <row r="123" spans="1:12" ht="15" customHeight="1">
      <c r="A123" s="44" t="s">
        <v>5</v>
      </c>
      <c r="B123" s="553" t="s">
        <v>82</v>
      </c>
      <c r="C123" s="554"/>
      <c r="D123" s="554"/>
      <c r="E123" s="554"/>
      <c r="F123" s="554"/>
      <c r="G123" s="554"/>
      <c r="H123" s="554"/>
      <c r="I123" s="555"/>
      <c r="J123" s="546">
        <f>SUM(J120:K122)</f>
        <v>3600000</v>
      </c>
      <c r="K123" s="547"/>
      <c r="L123" s="39"/>
    </row>
    <row r="124" spans="1:12" ht="15" customHeight="1">
      <c r="A124" s="45" t="s">
        <v>84</v>
      </c>
      <c r="B124" s="550" t="s">
        <v>83</v>
      </c>
      <c r="C124" s="551"/>
      <c r="D124" s="551"/>
      <c r="E124" s="551"/>
      <c r="F124" s="551"/>
      <c r="G124" s="551"/>
      <c r="H124" s="551"/>
      <c r="I124" s="552"/>
      <c r="J124" s="544">
        <f>J123+J108</f>
        <v>133311111</v>
      </c>
      <c r="K124" s="545"/>
      <c r="L124" s="39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</sheetData>
  <sheetProtection/>
  <mergeCells count="119">
    <mergeCell ref="G64:H64"/>
    <mergeCell ref="I64:J64"/>
    <mergeCell ref="D60:F60"/>
    <mergeCell ref="A22:C22"/>
    <mergeCell ref="D22:F23"/>
    <mergeCell ref="G22:H22"/>
    <mergeCell ref="I22:J22"/>
    <mergeCell ref="A41:C41"/>
    <mergeCell ref="G41:H41"/>
    <mergeCell ref="I41:J41"/>
    <mergeCell ref="D15:F15"/>
    <mergeCell ref="D16:F16"/>
    <mergeCell ref="D17:F17"/>
    <mergeCell ref="D35:F35"/>
    <mergeCell ref="D36:F36"/>
    <mergeCell ref="D31:F31"/>
    <mergeCell ref="D30:F30"/>
    <mergeCell ref="D29:F29"/>
    <mergeCell ref="D19:F19"/>
    <mergeCell ref="D20:F20"/>
    <mergeCell ref="D21:F21"/>
    <mergeCell ref="B101:D101"/>
    <mergeCell ref="B97:D97"/>
    <mergeCell ref="B96:D96"/>
    <mergeCell ref="B99:D99"/>
    <mergeCell ref="B93:D93"/>
    <mergeCell ref="D41:F42"/>
    <mergeCell ref="A64:C64"/>
    <mergeCell ref="F90:I90"/>
    <mergeCell ref="A75:F75"/>
    <mergeCell ref="B102:D102"/>
    <mergeCell ref="A88:L88"/>
    <mergeCell ref="A90:A92"/>
    <mergeCell ref="K91:K92"/>
    <mergeCell ref="L91:L92"/>
    <mergeCell ref="K90:L90"/>
    <mergeCell ref="F91:G91"/>
    <mergeCell ref="B104:D104"/>
    <mergeCell ref="B103:D103"/>
    <mergeCell ref="J115:K115"/>
    <mergeCell ref="B107:D107"/>
    <mergeCell ref="B108:D108"/>
    <mergeCell ref="J116:K116"/>
    <mergeCell ref="A7:J7"/>
    <mergeCell ref="I9:J9"/>
    <mergeCell ref="A9:C9"/>
    <mergeCell ref="D9:F10"/>
    <mergeCell ref="G9:H9"/>
    <mergeCell ref="E90:E92"/>
    <mergeCell ref="B90:D92"/>
    <mergeCell ref="D28:F28"/>
    <mergeCell ref="H91:I91"/>
    <mergeCell ref="J90:J92"/>
    <mergeCell ref="J124:K124"/>
    <mergeCell ref="J123:K123"/>
    <mergeCell ref="J122:K122"/>
    <mergeCell ref="J120:K120"/>
    <mergeCell ref="J119:K119"/>
    <mergeCell ref="A116:I116"/>
    <mergeCell ref="B121:I121"/>
    <mergeCell ref="B124:I124"/>
    <mergeCell ref="B123:I123"/>
    <mergeCell ref="J117:K117"/>
    <mergeCell ref="B122:I122"/>
    <mergeCell ref="B120:I120"/>
    <mergeCell ref="A114:I114"/>
    <mergeCell ref="A117:I117"/>
    <mergeCell ref="J114:K114"/>
    <mergeCell ref="A115:I115"/>
    <mergeCell ref="J118:K118"/>
    <mergeCell ref="A118:I118"/>
    <mergeCell ref="J121:K121"/>
    <mergeCell ref="D71:F71"/>
    <mergeCell ref="D72:F72"/>
    <mergeCell ref="D73:F73"/>
    <mergeCell ref="D74:F74"/>
    <mergeCell ref="B106:D106"/>
    <mergeCell ref="B100:D100"/>
    <mergeCell ref="B105:D105"/>
    <mergeCell ref="B98:D98"/>
    <mergeCell ref="B94:D94"/>
    <mergeCell ref="B95:D95"/>
    <mergeCell ref="D11:F11"/>
    <mergeCell ref="D12:F12"/>
    <mergeCell ref="D13:F13"/>
    <mergeCell ref="D14:F14"/>
    <mergeCell ref="D33:F33"/>
    <mergeCell ref="D34:F34"/>
    <mergeCell ref="D27:F27"/>
    <mergeCell ref="D18:F18"/>
    <mergeCell ref="D24:F24"/>
    <mergeCell ref="D25:F25"/>
    <mergeCell ref="D26:F26"/>
    <mergeCell ref="D32:F32"/>
    <mergeCell ref="D48:F48"/>
    <mergeCell ref="D49:F49"/>
    <mergeCell ref="D67:F67"/>
    <mergeCell ref="D37:F37"/>
    <mergeCell ref="D43:F43"/>
    <mergeCell ref="D45:F45"/>
    <mergeCell ref="D58:F58"/>
    <mergeCell ref="D44:F44"/>
    <mergeCell ref="D46:F46"/>
    <mergeCell ref="D47:F47"/>
    <mergeCell ref="D56:F56"/>
    <mergeCell ref="D57:F57"/>
    <mergeCell ref="D52:F52"/>
    <mergeCell ref="D55:F55"/>
    <mergeCell ref="D51:F51"/>
    <mergeCell ref="D50:F50"/>
    <mergeCell ref="D68:F68"/>
    <mergeCell ref="D59:F59"/>
    <mergeCell ref="D61:F61"/>
    <mergeCell ref="D53:F53"/>
    <mergeCell ref="D54:F54"/>
    <mergeCell ref="D70:F70"/>
    <mergeCell ref="D66:F66"/>
    <mergeCell ref="D69:F69"/>
    <mergeCell ref="D64:F6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2013-06-28T06:37:48Z</cp:lastPrinted>
  <dcterms:created xsi:type="dcterms:W3CDTF">2004-08-03T08:26:30Z</dcterms:created>
  <dcterms:modified xsi:type="dcterms:W3CDTF">2013-07-03T11:30:56Z</dcterms:modified>
  <cp:category/>
  <cp:version/>
  <cp:contentType/>
  <cp:contentStatus/>
</cp:coreProperties>
</file>